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en" sheetId="1" r:id="rId5"/>
    <sheet state="visible" name="México (MXN)" sheetId="2" r:id="rId6"/>
    <sheet state="visible" name="Estados Unidos (USD)" sheetId="3" r:id="rId7"/>
    <sheet state="visible" name="Cómo usar" sheetId="4" r:id="rId8"/>
  </sheets>
  <definedNames/>
  <calcPr/>
</workbook>
</file>

<file path=xl/sharedStrings.xml><?xml version="1.0" encoding="utf-8"?>
<sst xmlns="http://schemas.openxmlformats.org/spreadsheetml/2006/main" count="244" uniqueCount="92">
  <si>
    <t>México (MXN)</t>
  </si>
  <si>
    <t>Estados Unidos (USD)</t>
  </si>
  <si>
    <t>Las cifras en azul son de ejemplo. Cámbialas por las tuyas.</t>
  </si>
  <si>
    <t>Grupo</t>
  </si>
  <si>
    <t>Concepto</t>
  </si>
  <si>
    <t>Tipo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</si>
  <si>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</si>
  <si>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</si>
  <si>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</si>
  <si>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</si>
  <si>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</si>
  <si>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</si>
  <si>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</si>
  <si>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</si>
  <si>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</si>
  <si>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</si>
  <si>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</si>
  <si>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</si>
  <si>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</si>
  <si>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Notas</t>
  </si>
  <si>
    <t>Ingresos</t>
  </si>
  <si>
    <t>Sueldo</t>
  </si>
  <si>
    <t>Ingreso</t>
  </si>
  <si>
    <t>Cómo usar esta hoja</t>
  </si>
  <si>
    <t>1. Cada país tiene su pestaña, en su moneda. Para planear otro país, cámbiale el nombre a la pestaña, por ejemplo Colombia (COP).</t>
  </si>
  <si>
    <t>Aguinaldo</t>
  </si>
  <si>
    <t>Devolución de impuestos</t>
  </si>
  <si>
    <t>2. Cambia las cifras de ejemplo, en azul, por las tuyas, mes por mes. Deja el mes vacío cuando no haya nada.</t>
  </si>
  <si>
    <t>3. Agrega líneas arriba de los totales y elige Ingreso o Gasto en la columna Tipo. Las líneas sin cifras no se importan.</t>
  </si>
  <si>
    <t>4. La pestaña Resumen suma cada país y los dos juntos. Ahí ajustas el tipo de cambio y la moneda.</t>
  </si>
  <si>
    <t>5. Para pasarla a BudgetPro, primero agrega cada país a tu presupuesto.</t>
  </si>
  <si>
    <t>6. Luego abre Importar en BudgetPro y suelta el archivo. En Google Sheets, primero elige Archivo &gt; Descargar &gt; Microsoft Excel (.xlsx). Las líneas entran en el año del presupuesto que tengas abierto.</t>
  </si>
  <si>
    <t>Al menos 15 días de sueldo</t>
  </si>
  <si>
    <t>Ingreso extra</t>
  </si>
  <si>
    <t>Vivienda</t>
  </si>
  <si>
    <t>Renta</t>
  </si>
  <si>
    <t>Prima vacacional</t>
  </si>
  <si>
    <t>Gasto</t>
  </si>
  <si>
    <t>Reparto de utilidades (PTU)</t>
  </si>
  <si>
    <t>Seguro de inquilino</t>
  </si>
  <si>
    <t>Se paga en mayo</t>
  </si>
  <si>
    <t>Servicios</t>
  </si>
  <si>
    <t>Luz</t>
  </si>
  <si>
    <t>Internet</t>
  </si>
  <si>
    <t>Mantenimiento</t>
  </si>
  <si>
    <t>Plan de celular</t>
  </si>
  <si>
    <t>Streaming</t>
  </si>
  <si>
    <t>Comida</t>
  </si>
  <si>
    <t>Llega cada dos meses</t>
  </si>
  <si>
    <t>Súper</t>
  </si>
  <si>
    <t>Agua</t>
  </si>
  <si>
    <t>Comer fuera</t>
  </si>
  <si>
    <t>Gas</t>
  </si>
  <si>
    <t>Transporte</t>
  </si>
  <si>
    <t>Pago del auto</t>
  </si>
  <si>
    <t>Seguro del auto</t>
  </si>
  <si>
    <t>Gasolina</t>
  </si>
  <si>
    <t>Salud</t>
  </si>
  <si>
    <t>Seguro médico</t>
  </si>
  <si>
    <t>Familia</t>
  </si>
  <si>
    <t>Envío a la familia</t>
  </si>
  <si>
    <t>Deudas</t>
  </si>
  <si>
    <t>Préstamo estudiantil</t>
  </si>
  <si>
    <t>Pago anual</t>
  </si>
  <si>
    <t>Uber y taxis</t>
  </si>
  <si>
    <t>Ahorro y metas</t>
  </si>
  <si>
    <t>Fondo de emergencia</t>
  </si>
  <si>
    <t>Seguro de gastos médicos</t>
  </si>
  <si>
    <t>Farmacia</t>
  </si>
  <si>
    <t>Vuelo a México</t>
  </si>
  <si>
    <t>Apoyo a mis papás</t>
  </si>
  <si>
    <t>Para el viaje de diciembre</t>
  </si>
  <si>
    <t>Otros</t>
  </si>
  <si>
    <t>Meses sin intereses</t>
  </si>
  <si>
    <t>Termina en junio</t>
  </si>
  <si>
    <t>Vacaciones</t>
  </si>
  <si>
    <t>Total de ingresos</t>
  </si>
  <si>
    <t>Total de gastos</t>
  </si>
  <si>
    <t>Sobrante</t>
  </si>
  <si>
    <t>Sobrante acumulado</t>
  </si>
  <si>
    <t>Resumen</t>
  </si>
  <si>
    <t>Todo aquí suma las pestañas de cada país.</t>
  </si>
  <si>
    <t>Tipo de cambio</t>
  </si>
  <si>
    <t>1 USD =</t>
  </si>
  <si>
    <t>MXN</t>
  </si>
  <si>
    <t>Total combinado en</t>
  </si>
  <si>
    <t>Mes</t>
  </si>
  <si>
    <t>Gastos</t>
  </si>
  <si>
    <t>Año</t>
  </si>
  <si>
    <t>Sobrante, % de los ingresos</t>
  </si>
  <si>
    <t>Gastos por grupo</t>
  </si>
  <si>
    <t>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</si>
</sst>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;[Red]-#,##0;&quot;-&quot;"/>
    <numFmt numFmtId="165" formatCode="0%;[Red]-0%;&quot;-&quot;"/>
  </numFmts>
  <fonts count="10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i/>
      <color rgb="FF6B718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  <font>
      <color rgb="FF0000FF"/>
      <name val="Arial"/>
      <scheme val="minor"/>
    </font>
    <font>
      <b/>
      <color theme="1"/>
      <name val="Arial"/>
      <scheme val="minor"/>
    </font>
    <font>
      <color rgb="FF6B7180"/>
      <name val="Arial"/>
      <scheme val="minor"/>
    </font>
    <font>
      <b/>
      <color rgb="FF0000FF"/>
      <name val="Arial"/>
      <scheme val="minor"/>
    </font>
    <font>
      <i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156434"/>
        <bgColor rgb="FF156434"/>
      </patternFill>
    </fill>
    <fill>
      <patternFill patternType="solid">
        <fgColor rgb="FFEFFCF4"/>
        <bgColor rgb="FFEFFCF4"/>
      </patternFill>
    </fill>
    <fill>
      <patternFill patternType="solid">
        <fgColor rgb="FFFFF1CC"/>
        <bgColor rgb="FFFFF1CC"/>
      </patternFill>
    </fill>
    <fill>
      <patternFill patternType="solid">
        <fgColor rgb="FFDCFBE7"/>
        <bgColor rgb="FFDCFBE7"/>
      </patternFill>
    </fill>
  </fills>
  <borders count="2">
    <border/>
    <border>
      <top style="thin">
        <color rgb="FF156434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quotePrefix="1" borderId="0" fillId="0" fontId="1" numFmtId="0" xfId="0" applyAlignment="1" applyFont="1">
      <alignment readingOrder="0"/>
    </xf>
    <xf quotePrefix="1" borderId="0" fillId="0" fontId="2" numFmtId="0" xfId="0" applyAlignment="1" applyFont="1">
      <alignment readingOrder="0"/>
    </xf>
    <xf quotePrefix="1" borderId="0" fillId="2" fontId="3" numFmtId="0" xfId="0" applyAlignment="1" applyFill="1" applyFont="1">
      <alignment readingOrder="0"/>
    </xf>
    <xf quotePrefix="1" borderId="0" fillId="2" fontId="3" numFmtId="0" xfId="0" applyAlignment="1" applyFill="1" applyFont="1">
      <alignment horizontal="right" readingOrder="0"/>
    </xf>
    <xf quotePrefix="1" borderId="0" fillId="0" fontId="4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0" fillId="3" fontId="6" numFmtId="164" xfId="0" applyFill="1" applyFont="1" applyNumberFormat="1"/>
    <xf borderId="0" fillId="0" fontId="7" numFmtId="0" xfId="0" applyFont="1"/>
    <xf quotePrefix="1" borderId="0" fillId="0" fontId="4" numFmtId="0" xfId="0" applyAlignment="1" applyFont="1">
      <alignment readingOrder="0" shrinkToFit="0" wrapText="1"/>
    </xf>
    <xf borderId="0" fillId="0" fontId="5" numFmtId="164" xfId="0" applyFont="1" applyNumberFormat="1"/>
    <xf quotePrefix="1" borderId="0" fillId="0" fontId="7" numFmtId="0" xfId="0" applyAlignment="1" applyFont="1">
      <alignment readingOrder="0"/>
    </xf>
    <xf borderId="0" fillId="0" fontId="4" numFmtId="0" xfId="0" applyFont="1"/>
    <xf borderId="1" fillId="0" fontId="4" numFmtId="0" xfId="0" applyBorder="1" applyFont="1"/>
    <xf quotePrefix="1" borderId="1" fillId="0" fontId="6" numFmtId="0" xfId="0" applyAlignment="1" applyBorder="1" applyFont="1">
      <alignment readingOrder="0"/>
    </xf>
    <xf borderId="1" fillId="0" fontId="6" numFmtId="164" xfId="0" applyBorder="1" applyFont="1" applyNumberFormat="1"/>
    <xf borderId="1" fillId="3" fontId="6" numFmtId="164" xfId="0" applyBorder="1" applyFill="1" applyFont="1" applyNumberFormat="1"/>
    <xf quotePrefix="1" borderId="0" fillId="0" fontId="6" numFmtId="0" xfId="0" applyAlignment="1" applyFont="1">
      <alignment readingOrder="0"/>
    </xf>
    <xf borderId="0" fillId="0" fontId="6" numFmtId="164" xfId="0" applyFont="1" applyNumberFormat="1"/>
    <xf quotePrefix="1" borderId="0" fillId="0" fontId="4" numFmtId="0" xfId="0" applyAlignment="1" applyFont="1">
      <alignment horizontal="right" readingOrder="0"/>
    </xf>
    <xf borderId="0" fillId="4" fontId="8" numFmtId="2" xfId="0" applyAlignment="1" applyFill="1" applyFont="1" applyNumberFormat="1">
      <alignment readingOrder="0"/>
    </xf>
    <xf quotePrefix="1" borderId="0" fillId="4" fontId="8" numFmtId="0" xfId="0" applyAlignment="1" applyFill="1" applyFont="1">
      <alignment horizontal="center" readingOrder="0"/>
    </xf>
    <xf borderId="0" fillId="5" fontId="6" numFmtId="0" xfId="0" applyAlignment="1" applyFill="1" applyFont="1">
      <alignment horizontal="center"/>
    </xf>
    <xf borderId="0" fillId="0" fontId="4" numFmtId="164" xfId="0" applyFont="1" applyNumberFormat="1"/>
    <xf quotePrefix="1" borderId="1" fillId="3" fontId="6" numFmtId="0" xfId="0" applyAlignment="1" applyBorder="1" applyFill="1" applyFont="1">
      <alignment readingOrder="0"/>
    </xf>
    <xf quotePrefix="1" borderId="0" fillId="0" fontId="9" numFmtId="0" xfId="0" applyAlignment="1" applyFont="1">
      <alignment readingOrder="0"/>
    </xf>
    <xf borderId="0" fillId="0" fontId="9" numFmtId="165" xfId="0" applyFont="1" applyNumberFormat="1"/>
    <xf borderId="0" fillId="2" fontId="3" numFmtId="0" xfId="0" applyAlignment="1" applyFill="1" applyFont="1">
      <alignment horizontal="right"/>
    </xf>
    <xf borderId="0" fillId="0" fontId="4" numFmtId="165" xfId="0" applyFont="1" applyNumberFormat="1"/>
  </cellXfs>
  <cellStyles count="1">
    <cellStyle xfId="0" name="Normal" builtinId="0"/>
  </cellStyles>
  <dxfs count="1">
    <dxf>
      <font>
        <color rgb="FF9CA2AE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Ingresos y gastos por mes, ambos países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Resumen!$H$8</c:f>
            </c:strRef>
          </c:tx>
          <c:spPr>
            <a:solidFill>
              <a:srgbClr val="14803C"/>
            </a:solidFill>
            <a:ln cmpd="sng">
              <a:noFill/>
            </a:ln>
          </c:spPr>
          <c:invertIfNegative val="0"/>
          <c:cat>
            <c:strRef>
              <c:f>Resumen!$A$9:$A$20</c:f>
            </c:strRef>
          </c:cat>
          <c:val>
            <c:numRef>
              <c:f>Resumen!$H$9:$H$20</c:f>
              <c:numCache/>
            </c:numRef>
          </c:val>
        </c:ser>
        <c:ser>
          <c:idx val="1"/>
          <c:order val="1"/>
          <c:tx>
            <c:strRef>
              <c:f>Resumen!$I$8</c:f>
            </c:strRef>
          </c:tx>
          <c:spPr>
            <a:solidFill>
              <a:srgbClr val="63748A"/>
            </a:solidFill>
            <a:ln cmpd="sng">
              <a:noFill/>
            </a:ln>
          </c:spPr>
          <c:invertIfNegative val="0"/>
          <c:cat>
            <c:strRef>
              <c:f>Resumen!$A$9:$A$20</c:f>
            </c:strRef>
          </c:cat>
          <c:val>
            <c:numRef>
              <c:f>Resumen!$I$9:$I$20</c:f>
              <c:numCache/>
            </c:numRef>
          </c:val>
        </c:ser>
        <c:axId val="1045996477"/>
        <c:axId val="1836698457"/>
      </c:barChart>
      <c:lineChart>
        <c:varyColors val="0"/>
        <c:ser>
          <c:idx val="2"/>
          <c:order val="2"/>
          <c:tx>
            <c:strRef>
              <c:f>Resumen!$K$8</c:f>
            </c:strRef>
          </c:tx>
          <c:spPr>
            <a:ln cmpd="sng">
              <a:solidFill>
                <a:srgbClr val="2462EB"/>
              </a:solidFill>
            </a:ln>
          </c:spPr>
          <c:marker>
            <c:symbol val="none"/>
          </c:marker>
          <c:cat>
            <c:strRef>
              <c:f>Resumen!$A$9:$A$20</c:f>
            </c:strRef>
          </c:cat>
          <c:val>
            <c:numRef>
              <c:f>Resumen!$K$9:$K$20</c:f>
              <c:numCache/>
            </c:numRef>
          </c:val>
          <c:smooth val="0"/>
        </c:ser>
        <c:axId val="1045996477"/>
        <c:axId val="1836698457"/>
      </c:lineChart>
      <c:catAx>
        <c:axId val="10459964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6698457"/>
      </c:catAx>
      <c:valAx>
        <c:axId val="183669845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45996477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0</xdr:colOff>
      <xdr:row>23</xdr:row>
      <xdr:rowOff>0</xdr:rowOff>
    </xdr:from>
    <xdr:ext cx="6096000" cy="3143250"/>
    <xdr:graphicFrame>
      <xdr:nvGraphicFramePr>
        <xdr:cNvPr id="1" name="Chart 1" title="Ingresos y gastos por mes, ambos paíse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56434"/>
    <outlinePr summaryBelow="0" summaryRight="0"/>
  </sheetPr>
  <sheetViews>
    <sheetView workbookViewId="0"/>
  </sheetViews>
  <sheetFormatPr customHeight="1" defaultColWidth="12.63" defaultRowHeight="15.75"/>
  <cols>
    <col customWidth="1" min="1" max="1" width="26.38"/>
    <col customWidth="1" min="2" max="10" width="12.63"/>
    <col customWidth="1" min="11" max="11" width="17.63"/>
  </cols>
  <sheetData>
    <row r="1">
      <c r="A1" s="1" t="s">
        <v>80</v>
      </c>
    </row>
    <row r="2">
      <c r="A2" s="2" t="s">
        <v>81</v>
      </c>
    </row>
    <row r="4">
      <c r="A4" s="17" t="s">
        <v>82</v>
      </c>
      <c r="B4" s="19" t="s">
        <v>83</v>
      </c>
      <c r="C4" s="20">
        <v>18.5</v>
      </c>
      <c r="D4" s="5" t="s">
        <v>84</v>
      </c>
    </row>
    <row r="5">
      <c r="A5" s="17" t="s">
        <v>85</v>
      </c>
      <c r="B5" s="21" t="s">
        <v>84</v>
      </c>
    </row>
    <row r="7">
      <c r="B7" s="22" t="str">
        <f>'México (MXN)'!A1</f>
        <v>México (MXN)</v>
      </c>
      <c r="E7" s="22" t="str">
        <f>'Estados Unidos (USD)'!A1</f>
        <v>Estados Unidos (USD)</v>
      </c>
      <c r="H7" s="22" t="str">
        <f>"Ambos países, en "&amp;$B$5</f>
        <v>Ambos países, en MXN</v>
      </c>
    </row>
    <row r="8">
      <c r="A8" s="3" t="s">
        <v>86</v>
      </c>
      <c r="B8" s="4" t="s">
        <v>20</v>
      </c>
      <c r="C8" s="4" t="s">
        <v>87</v>
      </c>
      <c r="D8" s="4" t="s">
        <v>78</v>
      </c>
      <c r="E8" s="4" t="s">
        <v>20</v>
      </c>
      <c r="F8" s="4" t="s">
        <v>87</v>
      </c>
      <c r="G8" s="4" t="s">
        <v>78</v>
      </c>
      <c r="H8" s="4" t="s">
        <v>20</v>
      </c>
      <c r="I8" s="4" t="s">
        <v>87</v>
      </c>
      <c r="J8" s="4" t="s">
        <v>78</v>
      </c>
      <c r="K8" s="4" t="s">
        <v>79</v>
      </c>
    </row>
    <row r="9">
      <c r="A9" s="5" t="s">
        <v>6</v>
      </c>
      <c r="B9" s="23">
        <f>'México (MXN)'!D33</f>
        <v>32000</v>
      </c>
      <c r="C9" s="23">
        <f>'México (MXN)'!D34</f>
        <v>37450</v>
      </c>
      <c r="D9" s="23">
        <f t="shared" ref="D9:D20" si="2">B9-C9</f>
        <v>-5450</v>
      </c>
      <c r="E9" s="23">
        <f>'Estados Unidos (USD)'!D28</f>
        <v>6500</v>
      </c>
      <c r="F9" s="23">
        <f>'Estados Unidos (USD)'!D29</f>
        <v>4875</v>
      </c>
      <c r="G9" s="23">
        <f t="shared" ref="G9:G20" si="3">E9-F9</f>
        <v>1625</v>
      </c>
      <c r="H9" s="23">
        <f t="shared" ref="H9:I9" si="1">IF($B$5=$D$4,B9+E9*$C$4,B9/$C$4+E9)</f>
        <v>152250</v>
      </c>
      <c r="I9" s="23">
        <f t="shared" si="1"/>
        <v>127637.5</v>
      </c>
      <c r="J9" s="23">
        <f t="shared" ref="J9:J20" si="5">H9-I9</f>
        <v>24612.5</v>
      </c>
      <c r="K9" s="23">
        <f t="shared" ref="K9:K20" si="6">SUM($J$9:J9)</f>
        <v>24612.5</v>
      </c>
    </row>
    <row r="10">
      <c r="A10" s="5" t="s">
        <v>7</v>
      </c>
      <c r="B10" s="23">
        <f>'México (MXN)'!E33</f>
        <v>32000</v>
      </c>
      <c r="C10" s="23">
        <f>'México (MXN)'!E34</f>
        <v>28900</v>
      </c>
      <c r="D10" s="23">
        <f t="shared" si="2"/>
        <v>3100</v>
      </c>
      <c r="E10" s="23">
        <f>'Estados Unidos (USD)'!E28</f>
        <v>6500</v>
      </c>
      <c r="F10" s="23">
        <f>'Estados Unidos (USD)'!E29</f>
        <v>4875</v>
      </c>
      <c r="G10" s="23">
        <f t="shared" si="3"/>
        <v>1625</v>
      </c>
      <c r="H10" s="23">
        <f t="shared" ref="H10:I10" si="4">IF($B$5=$D$4,B10+E10*$C$4,B10/$C$4+E10)</f>
        <v>152250</v>
      </c>
      <c r="I10" s="23">
        <f t="shared" si="4"/>
        <v>119087.5</v>
      </c>
      <c r="J10" s="23">
        <f t="shared" si="5"/>
        <v>33162.5</v>
      </c>
      <c r="K10" s="23">
        <f t="shared" si="6"/>
        <v>57775</v>
      </c>
    </row>
    <row r="11">
      <c r="A11" s="5" t="s">
        <v>8</v>
      </c>
      <c r="B11" s="23">
        <f>'México (MXN)'!F33</f>
        <v>32000</v>
      </c>
      <c r="C11" s="23">
        <f>'México (MXN)'!F34</f>
        <v>28450</v>
      </c>
      <c r="D11" s="23">
        <f t="shared" si="2"/>
        <v>3550</v>
      </c>
      <c r="E11" s="23">
        <f>'Estados Unidos (USD)'!F28</f>
        <v>6500</v>
      </c>
      <c r="F11" s="23">
        <f>'Estados Unidos (USD)'!F29</f>
        <v>4875</v>
      </c>
      <c r="G11" s="23">
        <f t="shared" si="3"/>
        <v>1625</v>
      </c>
      <c r="H11" s="23">
        <f t="shared" ref="H11:I11" si="7">IF($B$5=$D$4,B11+E11*$C$4,B11/$C$4+E11)</f>
        <v>152250</v>
      </c>
      <c r="I11" s="23">
        <f t="shared" si="7"/>
        <v>118637.5</v>
      </c>
      <c r="J11" s="23">
        <f t="shared" si="5"/>
        <v>33612.5</v>
      </c>
      <c r="K11" s="23">
        <f t="shared" si="6"/>
        <v>91387.5</v>
      </c>
    </row>
    <row r="12">
      <c r="A12" s="5" t="s">
        <v>9</v>
      </c>
      <c r="B12" s="23">
        <f>'México (MXN)'!G33</f>
        <v>32000</v>
      </c>
      <c r="C12" s="23">
        <f>'México (MXN)'!G34</f>
        <v>28900</v>
      </c>
      <c r="D12" s="23">
        <f t="shared" si="2"/>
        <v>3100</v>
      </c>
      <c r="E12" s="23">
        <f>'Estados Unidos (USD)'!G28</f>
        <v>7400</v>
      </c>
      <c r="F12" s="23">
        <f>'Estados Unidos (USD)'!G29</f>
        <v>4875</v>
      </c>
      <c r="G12" s="23">
        <f t="shared" si="3"/>
        <v>2525</v>
      </c>
      <c r="H12" s="23">
        <f t="shared" ref="H12:I12" si="8">IF($B$5=$D$4,B12+E12*$C$4,B12/$C$4+E12)</f>
        <v>168900</v>
      </c>
      <c r="I12" s="23">
        <f t="shared" si="8"/>
        <v>119087.5</v>
      </c>
      <c r="J12" s="23">
        <f t="shared" si="5"/>
        <v>49812.5</v>
      </c>
      <c r="K12" s="23">
        <f t="shared" si="6"/>
        <v>141200</v>
      </c>
    </row>
    <row r="13">
      <c r="A13" s="5" t="s">
        <v>10</v>
      </c>
      <c r="B13" s="23">
        <f>'México (MXN)'!H33</f>
        <v>38000</v>
      </c>
      <c r="C13" s="23">
        <f>'México (MXN)'!H34</f>
        <v>28450</v>
      </c>
      <c r="D13" s="23">
        <f t="shared" si="2"/>
        <v>9550</v>
      </c>
      <c r="E13" s="23">
        <f>'Estados Unidos (USD)'!H28</f>
        <v>6500</v>
      </c>
      <c r="F13" s="23">
        <f>'Estados Unidos (USD)'!H29</f>
        <v>4875</v>
      </c>
      <c r="G13" s="23">
        <f t="shared" si="3"/>
        <v>1625</v>
      </c>
      <c r="H13" s="23">
        <f t="shared" ref="H13:I13" si="9">IF($B$5=$D$4,B13+E13*$C$4,B13/$C$4+E13)</f>
        <v>158250</v>
      </c>
      <c r="I13" s="23">
        <f t="shared" si="9"/>
        <v>118637.5</v>
      </c>
      <c r="J13" s="23">
        <f t="shared" si="5"/>
        <v>39612.5</v>
      </c>
      <c r="K13" s="23">
        <f t="shared" si="6"/>
        <v>180812.5</v>
      </c>
    </row>
    <row r="14">
      <c r="A14" s="5" t="s">
        <v>11</v>
      </c>
      <c r="B14" s="23">
        <f>'México (MXN)'!I33</f>
        <v>32000</v>
      </c>
      <c r="C14" s="23">
        <f>'México (MXN)'!I34</f>
        <v>28900</v>
      </c>
      <c r="D14" s="23">
        <f t="shared" si="2"/>
        <v>3100</v>
      </c>
      <c r="E14" s="23">
        <f>'Estados Unidos (USD)'!I28</f>
        <v>6500</v>
      </c>
      <c r="F14" s="23">
        <f>'Estados Unidos (USD)'!I29</f>
        <v>4875</v>
      </c>
      <c r="G14" s="23">
        <f t="shared" si="3"/>
        <v>1625</v>
      </c>
      <c r="H14" s="23">
        <f t="shared" ref="H14:I14" si="10">IF($B$5=$D$4,B14+E14*$C$4,B14/$C$4+E14)</f>
        <v>152250</v>
      </c>
      <c r="I14" s="23">
        <f t="shared" si="10"/>
        <v>119087.5</v>
      </c>
      <c r="J14" s="23">
        <f t="shared" si="5"/>
        <v>33162.5</v>
      </c>
      <c r="K14" s="23">
        <f t="shared" si="6"/>
        <v>213975</v>
      </c>
    </row>
    <row r="15">
      <c r="A15" s="5" t="s">
        <v>12</v>
      </c>
      <c r="B15" s="23">
        <f>'México (MXN)'!J33</f>
        <v>34700</v>
      </c>
      <c r="C15" s="23">
        <f>'México (MXN)'!J34</f>
        <v>27250</v>
      </c>
      <c r="D15" s="23">
        <f t="shared" si="2"/>
        <v>7450</v>
      </c>
      <c r="E15" s="23">
        <f>'Estados Unidos (USD)'!J28</f>
        <v>6500</v>
      </c>
      <c r="F15" s="23">
        <f>'Estados Unidos (USD)'!J29</f>
        <v>4875</v>
      </c>
      <c r="G15" s="23">
        <f t="shared" si="3"/>
        <v>1625</v>
      </c>
      <c r="H15" s="23">
        <f t="shared" ref="H15:I15" si="11">IF($B$5=$D$4,B15+E15*$C$4,B15/$C$4+E15)</f>
        <v>154950</v>
      </c>
      <c r="I15" s="23">
        <f t="shared" si="11"/>
        <v>117437.5</v>
      </c>
      <c r="J15" s="23">
        <f t="shared" si="5"/>
        <v>37512.5</v>
      </c>
      <c r="K15" s="23">
        <f t="shared" si="6"/>
        <v>251487.5</v>
      </c>
    </row>
    <row r="16">
      <c r="A16" s="5" t="s">
        <v>13</v>
      </c>
      <c r="B16" s="23">
        <f>'México (MXN)'!K33</f>
        <v>32000</v>
      </c>
      <c r="C16" s="23">
        <f>'México (MXN)'!K34</f>
        <v>27700</v>
      </c>
      <c r="D16" s="23">
        <f t="shared" si="2"/>
        <v>4300</v>
      </c>
      <c r="E16" s="23">
        <f>'Estados Unidos (USD)'!K28</f>
        <v>6500</v>
      </c>
      <c r="F16" s="23">
        <f>'Estados Unidos (USD)'!K29</f>
        <v>4875</v>
      </c>
      <c r="G16" s="23">
        <f t="shared" si="3"/>
        <v>1625</v>
      </c>
      <c r="H16" s="23">
        <f t="shared" ref="H16:I16" si="12">IF($B$5=$D$4,B16+E16*$C$4,B16/$C$4+E16)</f>
        <v>152250</v>
      </c>
      <c r="I16" s="23">
        <f t="shared" si="12"/>
        <v>117887.5</v>
      </c>
      <c r="J16" s="23">
        <f t="shared" si="5"/>
        <v>34362.5</v>
      </c>
      <c r="K16" s="23">
        <f t="shared" si="6"/>
        <v>285850</v>
      </c>
    </row>
    <row r="17">
      <c r="A17" s="5" t="s">
        <v>14</v>
      </c>
      <c r="B17" s="23">
        <f>'México (MXN)'!L33</f>
        <v>32000</v>
      </c>
      <c r="C17" s="23">
        <f>'México (MXN)'!L34</f>
        <v>27250</v>
      </c>
      <c r="D17" s="23">
        <f t="shared" si="2"/>
        <v>4750</v>
      </c>
      <c r="E17" s="23">
        <f>'Estados Unidos (USD)'!L28</f>
        <v>6500</v>
      </c>
      <c r="F17" s="23">
        <f>'Estados Unidos (USD)'!L29</f>
        <v>4875</v>
      </c>
      <c r="G17" s="23">
        <f t="shared" si="3"/>
        <v>1625</v>
      </c>
      <c r="H17" s="23">
        <f t="shared" ref="H17:I17" si="13">IF($B$5=$D$4,B17+E17*$C$4,B17/$C$4+E17)</f>
        <v>152250</v>
      </c>
      <c r="I17" s="23">
        <f t="shared" si="13"/>
        <v>117437.5</v>
      </c>
      <c r="J17" s="23">
        <f t="shared" si="5"/>
        <v>34812.5</v>
      </c>
      <c r="K17" s="23">
        <f t="shared" si="6"/>
        <v>320662.5</v>
      </c>
    </row>
    <row r="18">
      <c r="A18" s="5" t="s">
        <v>15</v>
      </c>
      <c r="B18" s="23">
        <f>'México (MXN)'!M33</f>
        <v>32000</v>
      </c>
      <c r="C18" s="23">
        <f>'México (MXN)'!M34</f>
        <v>27700</v>
      </c>
      <c r="D18" s="23">
        <f t="shared" si="2"/>
        <v>4300</v>
      </c>
      <c r="E18" s="23">
        <f>'Estados Unidos (USD)'!M28</f>
        <v>6500</v>
      </c>
      <c r="F18" s="23">
        <f>'Estados Unidos (USD)'!M29</f>
        <v>6075</v>
      </c>
      <c r="G18" s="23">
        <f t="shared" si="3"/>
        <v>425</v>
      </c>
      <c r="H18" s="23">
        <f t="shared" ref="H18:I18" si="14">IF($B$5=$D$4,B18+E18*$C$4,B18/$C$4+E18)</f>
        <v>152250</v>
      </c>
      <c r="I18" s="23">
        <f t="shared" si="14"/>
        <v>140087.5</v>
      </c>
      <c r="J18" s="23">
        <f t="shared" si="5"/>
        <v>12162.5</v>
      </c>
      <c r="K18" s="23">
        <f t="shared" si="6"/>
        <v>332825</v>
      </c>
    </row>
    <row r="19">
      <c r="A19" s="5" t="s">
        <v>16</v>
      </c>
      <c r="B19" s="23">
        <f>'México (MXN)'!N33</f>
        <v>32000</v>
      </c>
      <c r="C19" s="23">
        <f>'México (MXN)'!N34</f>
        <v>27250</v>
      </c>
      <c r="D19" s="23">
        <f t="shared" si="2"/>
        <v>4750</v>
      </c>
      <c r="E19" s="23">
        <f>'Estados Unidos (USD)'!N28</f>
        <v>6500</v>
      </c>
      <c r="F19" s="23">
        <f>'Estados Unidos (USD)'!N29</f>
        <v>4875</v>
      </c>
      <c r="G19" s="23">
        <f t="shared" si="3"/>
        <v>1625</v>
      </c>
      <c r="H19" s="23">
        <f t="shared" ref="H19:I19" si="15">IF($B$5=$D$4,B19+E19*$C$4,B19/$C$4+E19)</f>
        <v>152250</v>
      </c>
      <c r="I19" s="23">
        <f t="shared" si="15"/>
        <v>117437.5</v>
      </c>
      <c r="J19" s="23">
        <f t="shared" si="5"/>
        <v>34812.5</v>
      </c>
      <c r="K19" s="23">
        <f t="shared" si="6"/>
        <v>367637.5</v>
      </c>
    </row>
    <row r="20">
      <c r="A20" s="5" t="s">
        <v>17</v>
      </c>
      <c r="B20" s="23">
        <f>'México (MXN)'!O33</f>
        <v>48000</v>
      </c>
      <c r="C20" s="23">
        <f>'México (MXN)'!O34</f>
        <v>27700</v>
      </c>
      <c r="D20" s="23">
        <f t="shared" si="2"/>
        <v>20300</v>
      </c>
      <c r="E20" s="23">
        <f>'Estados Unidos (USD)'!O28</f>
        <v>6500</v>
      </c>
      <c r="F20" s="23">
        <f>'Estados Unidos (USD)'!O29</f>
        <v>4875</v>
      </c>
      <c r="G20" s="23">
        <f t="shared" si="3"/>
        <v>1625</v>
      </c>
      <c r="H20" s="23">
        <f t="shared" ref="H20:I20" si="16">IF($B$5=$D$4,B20+E20*$C$4,B20/$C$4+E20)</f>
        <v>168250</v>
      </c>
      <c r="I20" s="23">
        <f t="shared" si="16"/>
        <v>117887.5</v>
      </c>
      <c r="J20" s="23">
        <f t="shared" si="5"/>
        <v>50362.5</v>
      </c>
      <c r="K20" s="23">
        <f t="shared" si="6"/>
        <v>418000</v>
      </c>
    </row>
    <row r="21">
      <c r="A21" s="24" t="s">
        <v>88</v>
      </c>
      <c r="B21" s="16">
        <f t="shared" ref="B21:J21" si="17">SUM(B9:B20)</f>
        <v>408700</v>
      </c>
      <c r="C21" s="16">
        <f t="shared" si="17"/>
        <v>345900</v>
      </c>
      <c r="D21" s="16">
        <f t="shared" si="17"/>
        <v>62800</v>
      </c>
      <c r="E21" s="16">
        <f t="shared" si="17"/>
        <v>78900</v>
      </c>
      <c r="F21" s="16">
        <f t="shared" si="17"/>
        <v>59700</v>
      </c>
      <c r="G21" s="16">
        <f t="shared" si="17"/>
        <v>19200</v>
      </c>
      <c r="H21" s="16">
        <f t="shared" si="17"/>
        <v>1868350</v>
      </c>
      <c r="I21" s="16">
        <f t="shared" si="17"/>
        <v>1450350</v>
      </c>
      <c r="J21" s="16">
        <f t="shared" si="17"/>
        <v>418000</v>
      </c>
      <c r="K21" s="16"/>
    </row>
    <row r="22">
      <c r="A22" s="25" t="s">
        <v>89</v>
      </c>
      <c r="B22" s="26"/>
      <c r="C22" s="26"/>
      <c r="D22" s="26">
        <f>IF(B21=0,0,D21/B21)</f>
        <v>0.1536579398</v>
      </c>
      <c r="E22" s="26"/>
      <c r="F22" s="26"/>
      <c r="G22" s="26">
        <f>IF(E21=0,0,G21/E21)</f>
        <v>0.2433460076</v>
      </c>
      <c r="H22" s="26"/>
      <c r="I22" s="26"/>
      <c r="J22" s="26">
        <f>IF(H21=0,0,J21/H21)</f>
        <v>0.2237268178</v>
      </c>
      <c r="K22" s="26"/>
    </row>
    <row r="24">
      <c r="A24" s="3" t="s">
        <v>90</v>
      </c>
      <c r="B24" s="27" t="str">
        <f>'México (MXN)'!A1</f>
        <v>México (MXN)</v>
      </c>
      <c r="C24" s="4" t="s">
        <v>91</v>
      </c>
      <c r="D24" s="27"/>
      <c r="E24" s="27" t="str">
        <f>'Estados Unidos (USD)'!A1</f>
        <v>Estados Unidos (USD)</v>
      </c>
      <c r="F24" s="4" t="s">
        <v>91</v>
      </c>
    </row>
    <row r="25">
      <c r="A25" s="5" t="s">
        <v>34</v>
      </c>
      <c r="B25" s="23">
        <f>SUMIFS('México (MXN)'!$P$5:$P$32,'México (MXN)'!$A$5:$A$32,$A25,'México (MXN)'!$C$5:$C$32,"Gasto")</f>
        <v>118800</v>
      </c>
      <c r="C25" s="28">
        <f t="shared" ref="C25:C33" si="18">IF($C$21=0,0,B25/$C$21)</f>
        <v>0.3434518647</v>
      </c>
      <c r="E25" s="23">
        <f>SUMIFS('Estados Unidos (USD)'!$P$5:$P$27,'Estados Unidos (USD)'!$A$5:$A$27,$A25,'Estados Unidos (USD)'!$C$5:$C$27,"Gasto")</f>
        <v>22980</v>
      </c>
      <c r="F25" s="28">
        <f t="shared" ref="F25:F33" si="19">IF($F$21=0,0,E25/$F$21)</f>
        <v>0.3849246231</v>
      </c>
    </row>
    <row r="26">
      <c r="A26" s="5" t="s">
        <v>41</v>
      </c>
      <c r="B26" s="23">
        <f>SUMIFS('México (MXN)'!$P$5:$P$32,'México (MXN)'!$A$5:$A$32,$A26,'México (MXN)'!$C$5:$C$32,"Gasto")</f>
        <v>26100</v>
      </c>
      <c r="C26" s="28">
        <f t="shared" si="18"/>
        <v>0.07545533391</v>
      </c>
      <c r="E26" s="23">
        <f>SUMIFS('Estados Unidos (USD)'!$P$5:$P$27,'Estados Unidos (USD)'!$A$5:$A$27,$A26,'Estados Unidos (USD)'!$C$5:$C$27,"Gasto")</f>
        <v>3120</v>
      </c>
      <c r="F26" s="28">
        <f t="shared" si="19"/>
        <v>0.05226130653</v>
      </c>
    </row>
    <row r="27">
      <c r="A27" s="5" t="s">
        <v>47</v>
      </c>
      <c r="B27" s="23">
        <f>SUMIFS('México (MXN)'!$P$5:$P$32,'México (MXN)'!$A$5:$A$32,$A27,'México (MXN)'!$C$5:$C$32,"Gasto")</f>
        <v>72000</v>
      </c>
      <c r="C27" s="28">
        <f t="shared" si="18"/>
        <v>0.2081526453</v>
      </c>
      <c r="E27" s="23">
        <f>SUMIFS('Estados Unidos (USD)'!$P$5:$P$27,'Estados Unidos (USD)'!$A$5:$A$27,$A27,'Estados Unidos (USD)'!$C$5:$C$27,"Gasto")</f>
        <v>10200</v>
      </c>
      <c r="F27" s="28">
        <f t="shared" si="19"/>
        <v>0.1708542714</v>
      </c>
    </row>
    <row r="28">
      <c r="A28" s="5" t="s">
        <v>53</v>
      </c>
      <c r="B28" s="23">
        <f>SUMIFS('México (MXN)'!$P$5:$P$32,'México (MXN)'!$A$5:$A$32,$A28,'México (MXN)'!$C$5:$C$32,"Gasto")</f>
        <v>31800</v>
      </c>
      <c r="C28" s="28">
        <f t="shared" si="18"/>
        <v>0.091934085</v>
      </c>
      <c r="E28" s="23">
        <f>SUMIFS('Estados Unidos (USD)'!$P$5:$P$27,'Estados Unidos (USD)'!$A$5:$A$27,$A28,'Estados Unidos (USD)'!$C$5:$C$27,"Gasto")</f>
        <v>8160</v>
      </c>
      <c r="F28" s="28">
        <f t="shared" si="19"/>
        <v>0.1366834171</v>
      </c>
    </row>
    <row r="29">
      <c r="A29" s="5" t="s">
        <v>57</v>
      </c>
      <c r="B29" s="23">
        <f>SUMIFS('México (MXN)'!$P$5:$P$32,'México (MXN)'!$A$5:$A$32,$A29,'México (MXN)'!$C$5:$C$32,"Gasto")</f>
        <v>18000</v>
      </c>
      <c r="C29" s="28">
        <f t="shared" si="18"/>
        <v>0.05203816132</v>
      </c>
      <c r="E29" s="23">
        <f>SUMIFS('Estados Unidos (USD)'!$P$5:$P$27,'Estados Unidos (USD)'!$A$5:$A$27,$A29,'Estados Unidos (USD)'!$C$5:$C$27,"Gasto")</f>
        <v>2640</v>
      </c>
      <c r="F29" s="28">
        <f t="shared" si="19"/>
        <v>0.04422110553</v>
      </c>
    </row>
    <row r="30">
      <c r="A30" s="5" t="s">
        <v>59</v>
      </c>
      <c r="B30" s="23">
        <f>SUMIFS('México (MXN)'!$P$5:$P$32,'México (MXN)'!$A$5:$A$32,$A30,'México (MXN)'!$C$5:$C$32,"Gasto")</f>
        <v>30000</v>
      </c>
      <c r="C30" s="28">
        <f t="shared" si="18"/>
        <v>0.08673026886</v>
      </c>
      <c r="E30" s="23">
        <f>SUMIFS('Estados Unidos (USD)'!$P$5:$P$27,'Estados Unidos (USD)'!$A$5:$A$27,$A30,'Estados Unidos (USD)'!$C$5:$C$27,"Gasto")</f>
        <v>3600</v>
      </c>
      <c r="F30" s="28">
        <f t="shared" si="19"/>
        <v>0.06030150754</v>
      </c>
    </row>
    <row r="31">
      <c r="A31" s="5" t="s">
        <v>61</v>
      </c>
      <c r="B31" s="23">
        <f>SUMIFS('México (MXN)'!$P$5:$P$32,'México (MXN)'!$A$5:$A$32,$A31,'México (MXN)'!$C$5:$C$32,"Gasto")</f>
        <v>7200</v>
      </c>
      <c r="C31" s="28">
        <f t="shared" si="18"/>
        <v>0.02081526453</v>
      </c>
      <c r="E31" s="23">
        <f>SUMIFS('Estados Unidos (USD)'!$P$5:$P$27,'Estados Unidos (USD)'!$A$5:$A$27,$A31,'Estados Unidos (USD)'!$C$5:$C$27,"Gasto")</f>
        <v>3000</v>
      </c>
      <c r="F31" s="28">
        <f t="shared" si="19"/>
        <v>0.05025125628</v>
      </c>
    </row>
    <row r="32">
      <c r="A32" s="5" t="s">
        <v>65</v>
      </c>
      <c r="B32" s="23">
        <f>SUMIFS('México (MXN)'!$P$5:$P$32,'México (MXN)'!$A$5:$A$32,$A32,'México (MXN)'!$C$5:$C$32,"Gasto")</f>
        <v>42000</v>
      </c>
      <c r="C32" s="28">
        <f t="shared" si="18"/>
        <v>0.1214223764</v>
      </c>
      <c r="E32" s="23">
        <f>SUMIFS('Estados Unidos (USD)'!$P$5:$P$27,'Estados Unidos (USD)'!$A$5:$A$27,$A32,'Estados Unidos (USD)'!$C$5:$C$27,"Gasto")</f>
        <v>6000</v>
      </c>
      <c r="F32" s="28">
        <f t="shared" si="19"/>
        <v>0.1005025126</v>
      </c>
    </row>
    <row r="33">
      <c r="A33" s="5" t="s">
        <v>72</v>
      </c>
      <c r="B33" s="23">
        <f>SUMIFS('México (MXN)'!$P$5:$P$32,'México (MXN)'!$A$5:$A$32,$A33,'México (MXN)'!$C$5:$C$32,"Gasto")</f>
        <v>0</v>
      </c>
      <c r="C33" s="28">
        <f t="shared" si="18"/>
        <v>0</v>
      </c>
      <c r="E33" s="23">
        <f>SUMIFS('Estados Unidos (USD)'!$P$5:$P$27,'Estados Unidos (USD)'!$A$5:$A$27,$A33,'Estados Unidos (USD)'!$C$5:$C$27,"Gasto")</f>
        <v>0</v>
      </c>
      <c r="F33" s="28">
        <f t="shared" si="19"/>
        <v>0</v>
      </c>
    </row>
  </sheetData>
  <mergeCells count="3">
    <mergeCell ref="B7:D7"/>
    <mergeCell ref="E7:G7"/>
    <mergeCell ref="H7:K7"/>
  </mergeCells>
  <dataValidations>
    <dataValidation type="list" allowBlank="1" showErrorMessage="1" sqref="B5">
      <formula1>"MXN,USD"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6.38"/>
    <col customWidth="1" min="2" max="2" width="26.38"/>
    <col customWidth="1" min="3" max="3" width="10.75"/>
    <col customWidth="1" min="4" max="15" width="9.13"/>
    <col customWidth="1" min="16" max="16" width="11.38"/>
    <col customWidth="1" min="17" max="17" width="30.13"/>
  </cols>
  <sheetData>
    <row r="1">
      <c r="A1" s="1" t="s">
        <v>0</v>
      </c>
    </row>
    <row r="2">
      <c r="A2" s="2" t="s">
        <v>2</v>
      </c>
    </row>
    <row r="4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3" t="s">
        <v>19</v>
      </c>
    </row>
    <row r="5">
      <c r="A5" s="5" t="s">
        <v>20</v>
      </c>
      <c r="B5" s="5" t="s">
        <v>21</v>
      </c>
      <c r="C5" s="5" t="s">
        <v>22</v>
      </c>
      <c r="D5" s="6">
        <v>32000.0</v>
      </c>
      <c r="E5" s="6">
        <v>32000.0</v>
      </c>
      <c r="F5" s="6">
        <v>32000.0</v>
      </c>
      <c r="G5" s="6">
        <v>32000.0</v>
      </c>
      <c r="H5" s="6">
        <v>32000.0</v>
      </c>
      <c r="I5" s="6">
        <v>32000.0</v>
      </c>
      <c r="J5" s="6">
        <v>32000.0</v>
      </c>
      <c r="K5" s="6">
        <v>32000.0</v>
      </c>
      <c r="L5" s="6">
        <v>32000.0</v>
      </c>
      <c r="M5" s="6">
        <v>32000.0</v>
      </c>
      <c r="N5" s="6">
        <v>32000.0</v>
      </c>
      <c r="O5" s="6">
        <v>32000.0</v>
      </c>
      <c r="P5" s="7">
        <f t="shared" ref="P5:P31" si="1">SUM(D5:O5)</f>
        <v>384000</v>
      </c>
      <c r="Q5" s="8"/>
    </row>
    <row r="6">
      <c r="A6" s="5" t="s">
        <v>20</v>
      </c>
      <c r="B6" s="5" t="s">
        <v>25</v>
      </c>
      <c r="C6" s="5" t="s">
        <v>22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6">
        <v>16000.0</v>
      </c>
      <c r="P6" s="7">
        <f t="shared" si="1"/>
        <v>16000</v>
      </c>
      <c r="Q6" s="11" t="s">
        <v>32</v>
      </c>
    </row>
    <row r="7">
      <c r="A7" s="5" t="s">
        <v>20</v>
      </c>
      <c r="B7" s="5" t="s">
        <v>36</v>
      </c>
      <c r="C7" s="5" t="s">
        <v>22</v>
      </c>
      <c r="D7" s="10"/>
      <c r="E7" s="10"/>
      <c r="F7" s="10"/>
      <c r="G7" s="10"/>
      <c r="H7" s="10"/>
      <c r="I7" s="10"/>
      <c r="J7" s="6">
        <v>2700.0</v>
      </c>
      <c r="K7" s="10"/>
      <c r="L7" s="10"/>
      <c r="M7" s="10"/>
      <c r="N7" s="10"/>
      <c r="O7" s="10"/>
      <c r="P7" s="7">
        <f t="shared" si="1"/>
        <v>2700</v>
      </c>
      <c r="Q7" s="8"/>
    </row>
    <row r="8">
      <c r="A8" s="5" t="s">
        <v>20</v>
      </c>
      <c r="B8" s="5" t="s">
        <v>38</v>
      </c>
      <c r="C8" s="5" t="s">
        <v>22</v>
      </c>
      <c r="D8" s="10"/>
      <c r="E8" s="10"/>
      <c r="F8" s="10"/>
      <c r="G8" s="10"/>
      <c r="H8" s="6">
        <v>6000.0</v>
      </c>
      <c r="I8" s="10"/>
      <c r="J8" s="10"/>
      <c r="K8" s="10"/>
      <c r="L8" s="10"/>
      <c r="M8" s="10"/>
      <c r="N8" s="10"/>
      <c r="O8" s="10"/>
      <c r="P8" s="7">
        <f t="shared" si="1"/>
        <v>6000</v>
      </c>
      <c r="Q8" s="11" t="s">
        <v>40</v>
      </c>
    </row>
    <row r="9">
      <c r="A9" s="5" t="s">
        <v>20</v>
      </c>
      <c r="B9" s="5" t="s">
        <v>33</v>
      </c>
      <c r="C9" s="5" t="s">
        <v>22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7">
        <f t="shared" si="1"/>
        <v>0</v>
      </c>
      <c r="Q9" s="8"/>
    </row>
    <row r="10">
      <c r="A10" s="5" t="s">
        <v>34</v>
      </c>
      <c r="B10" s="5" t="s">
        <v>35</v>
      </c>
      <c r="C10" s="5" t="s">
        <v>37</v>
      </c>
      <c r="D10" s="6">
        <v>9000.0</v>
      </c>
      <c r="E10" s="6">
        <v>9000.0</v>
      </c>
      <c r="F10" s="6">
        <v>9000.0</v>
      </c>
      <c r="G10" s="6">
        <v>9000.0</v>
      </c>
      <c r="H10" s="6">
        <v>9000.0</v>
      </c>
      <c r="I10" s="6">
        <v>9000.0</v>
      </c>
      <c r="J10" s="6">
        <v>9000.0</v>
      </c>
      <c r="K10" s="6">
        <v>9000.0</v>
      </c>
      <c r="L10" s="6">
        <v>9000.0</v>
      </c>
      <c r="M10" s="6">
        <v>9000.0</v>
      </c>
      <c r="N10" s="6">
        <v>9000.0</v>
      </c>
      <c r="O10" s="6">
        <v>9000.0</v>
      </c>
      <c r="P10" s="7">
        <f t="shared" si="1"/>
        <v>108000</v>
      </c>
      <c r="Q10" s="8"/>
    </row>
    <row r="11">
      <c r="A11" s="5" t="s">
        <v>34</v>
      </c>
      <c r="B11" s="5" t="s">
        <v>44</v>
      </c>
      <c r="C11" s="5" t="s">
        <v>37</v>
      </c>
      <c r="D11" s="6">
        <v>900.0</v>
      </c>
      <c r="E11" s="6">
        <v>900.0</v>
      </c>
      <c r="F11" s="6">
        <v>900.0</v>
      </c>
      <c r="G11" s="6">
        <v>900.0</v>
      </c>
      <c r="H11" s="6">
        <v>900.0</v>
      </c>
      <c r="I11" s="6">
        <v>900.0</v>
      </c>
      <c r="J11" s="6">
        <v>900.0</v>
      </c>
      <c r="K11" s="6">
        <v>900.0</v>
      </c>
      <c r="L11" s="6">
        <v>900.0</v>
      </c>
      <c r="M11" s="6">
        <v>900.0</v>
      </c>
      <c r="N11" s="6">
        <v>900.0</v>
      </c>
      <c r="O11" s="6">
        <v>900.0</v>
      </c>
      <c r="P11" s="7">
        <f t="shared" si="1"/>
        <v>10800</v>
      </c>
      <c r="Q11" s="8"/>
    </row>
    <row r="12">
      <c r="A12" s="5" t="s">
        <v>41</v>
      </c>
      <c r="B12" s="5" t="s">
        <v>42</v>
      </c>
      <c r="C12" s="5" t="s">
        <v>37</v>
      </c>
      <c r="D12" s="10"/>
      <c r="E12" s="6">
        <v>450.0</v>
      </c>
      <c r="F12" s="10"/>
      <c r="G12" s="6">
        <v>450.0</v>
      </c>
      <c r="H12" s="10"/>
      <c r="I12" s="6">
        <v>450.0</v>
      </c>
      <c r="J12" s="10"/>
      <c r="K12" s="6">
        <v>450.0</v>
      </c>
      <c r="L12" s="10"/>
      <c r="M12" s="6">
        <v>450.0</v>
      </c>
      <c r="N12" s="10"/>
      <c r="O12" s="6">
        <v>450.0</v>
      </c>
      <c r="P12" s="7">
        <f t="shared" si="1"/>
        <v>2700</v>
      </c>
      <c r="Q12" s="11" t="s">
        <v>48</v>
      </c>
    </row>
    <row r="13">
      <c r="A13" s="5" t="s">
        <v>41</v>
      </c>
      <c r="B13" s="5" t="s">
        <v>50</v>
      </c>
      <c r="C13" s="5" t="s">
        <v>37</v>
      </c>
      <c r="D13" s="6">
        <v>200.0</v>
      </c>
      <c r="E13" s="6">
        <v>200.0</v>
      </c>
      <c r="F13" s="6">
        <v>200.0</v>
      </c>
      <c r="G13" s="6">
        <v>200.0</v>
      </c>
      <c r="H13" s="6">
        <v>200.0</v>
      </c>
      <c r="I13" s="6">
        <v>200.0</v>
      </c>
      <c r="J13" s="6">
        <v>200.0</v>
      </c>
      <c r="K13" s="6">
        <v>200.0</v>
      </c>
      <c r="L13" s="6">
        <v>200.0</v>
      </c>
      <c r="M13" s="6">
        <v>200.0</v>
      </c>
      <c r="N13" s="6">
        <v>200.0</v>
      </c>
      <c r="O13" s="6">
        <v>200.0</v>
      </c>
      <c r="P13" s="7">
        <f t="shared" si="1"/>
        <v>2400</v>
      </c>
      <c r="Q13" s="8"/>
    </row>
    <row r="14">
      <c r="A14" s="5" t="s">
        <v>41</v>
      </c>
      <c r="B14" s="5" t="s">
        <v>52</v>
      </c>
      <c r="C14" s="5" t="s">
        <v>37</v>
      </c>
      <c r="D14" s="6">
        <v>600.0</v>
      </c>
      <c r="E14" s="6">
        <v>600.0</v>
      </c>
      <c r="F14" s="6">
        <v>600.0</v>
      </c>
      <c r="G14" s="6">
        <v>600.0</v>
      </c>
      <c r="H14" s="6">
        <v>600.0</v>
      </c>
      <c r="I14" s="6">
        <v>600.0</v>
      </c>
      <c r="J14" s="6">
        <v>600.0</v>
      </c>
      <c r="K14" s="6">
        <v>600.0</v>
      </c>
      <c r="L14" s="6">
        <v>600.0</v>
      </c>
      <c r="M14" s="6">
        <v>600.0</v>
      </c>
      <c r="N14" s="6">
        <v>600.0</v>
      </c>
      <c r="O14" s="6">
        <v>600.0</v>
      </c>
      <c r="P14" s="7">
        <f t="shared" si="1"/>
        <v>7200</v>
      </c>
      <c r="Q14" s="8"/>
    </row>
    <row r="15">
      <c r="A15" s="5" t="s">
        <v>41</v>
      </c>
      <c r="B15" s="5" t="s">
        <v>43</v>
      </c>
      <c r="C15" s="5" t="s">
        <v>37</v>
      </c>
      <c r="D15" s="6">
        <v>500.0</v>
      </c>
      <c r="E15" s="6">
        <v>500.0</v>
      </c>
      <c r="F15" s="6">
        <v>500.0</v>
      </c>
      <c r="G15" s="6">
        <v>500.0</v>
      </c>
      <c r="H15" s="6">
        <v>500.0</v>
      </c>
      <c r="I15" s="6">
        <v>500.0</v>
      </c>
      <c r="J15" s="6">
        <v>500.0</v>
      </c>
      <c r="K15" s="6">
        <v>500.0</v>
      </c>
      <c r="L15" s="6">
        <v>500.0</v>
      </c>
      <c r="M15" s="6">
        <v>500.0</v>
      </c>
      <c r="N15" s="6">
        <v>500.0</v>
      </c>
      <c r="O15" s="6">
        <v>500.0</v>
      </c>
      <c r="P15" s="7">
        <f t="shared" si="1"/>
        <v>6000</v>
      </c>
      <c r="Q15" s="8"/>
    </row>
    <row r="16">
      <c r="A16" s="5" t="s">
        <v>41</v>
      </c>
      <c r="B16" s="5" t="s">
        <v>45</v>
      </c>
      <c r="C16" s="5" t="s">
        <v>37</v>
      </c>
      <c r="D16" s="6">
        <v>350.0</v>
      </c>
      <c r="E16" s="6">
        <v>350.0</v>
      </c>
      <c r="F16" s="6">
        <v>350.0</v>
      </c>
      <c r="G16" s="6">
        <v>350.0</v>
      </c>
      <c r="H16" s="6">
        <v>350.0</v>
      </c>
      <c r="I16" s="6">
        <v>350.0</v>
      </c>
      <c r="J16" s="6">
        <v>350.0</v>
      </c>
      <c r="K16" s="6">
        <v>350.0</v>
      </c>
      <c r="L16" s="6">
        <v>350.0</v>
      </c>
      <c r="M16" s="6">
        <v>350.0</v>
      </c>
      <c r="N16" s="6">
        <v>350.0</v>
      </c>
      <c r="O16" s="6">
        <v>350.0</v>
      </c>
      <c r="P16" s="7">
        <f t="shared" si="1"/>
        <v>4200</v>
      </c>
      <c r="Q16" s="8"/>
    </row>
    <row r="17">
      <c r="A17" s="5" t="s">
        <v>41</v>
      </c>
      <c r="B17" s="5" t="s">
        <v>46</v>
      </c>
      <c r="C17" s="5" t="s">
        <v>37</v>
      </c>
      <c r="D17" s="6">
        <v>300.0</v>
      </c>
      <c r="E17" s="6">
        <v>300.0</v>
      </c>
      <c r="F17" s="6">
        <v>300.0</v>
      </c>
      <c r="G17" s="6">
        <v>300.0</v>
      </c>
      <c r="H17" s="6">
        <v>300.0</v>
      </c>
      <c r="I17" s="6">
        <v>300.0</v>
      </c>
      <c r="J17" s="6">
        <v>300.0</v>
      </c>
      <c r="K17" s="6">
        <v>300.0</v>
      </c>
      <c r="L17" s="6">
        <v>300.0</v>
      </c>
      <c r="M17" s="6">
        <v>300.0</v>
      </c>
      <c r="N17" s="6">
        <v>300.0</v>
      </c>
      <c r="O17" s="6">
        <v>300.0</v>
      </c>
      <c r="P17" s="7">
        <f t="shared" si="1"/>
        <v>3600</v>
      </c>
      <c r="Q17" s="8"/>
    </row>
    <row r="18">
      <c r="A18" s="5" t="s">
        <v>47</v>
      </c>
      <c r="B18" s="5" t="s">
        <v>49</v>
      </c>
      <c r="C18" s="5" t="s">
        <v>37</v>
      </c>
      <c r="D18" s="6">
        <v>4500.0</v>
      </c>
      <c r="E18" s="6">
        <v>4500.0</v>
      </c>
      <c r="F18" s="6">
        <v>4500.0</v>
      </c>
      <c r="G18" s="6">
        <v>4500.0</v>
      </c>
      <c r="H18" s="6">
        <v>4500.0</v>
      </c>
      <c r="I18" s="6">
        <v>4500.0</v>
      </c>
      <c r="J18" s="6">
        <v>4500.0</v>
      </c>
      <c r="K18" s="6">
        <v>4500.0</v>
      </c>
      <c r="L18" s="6">
        <v>4500.0</v>
      </c>
      <c r="M18" s="6">
        <v>4500.0</v>
      </c>
      <c r="N18" s="6">
        <v>4500.0</v>
      </c>
      <c r="O18" s="6">
        <v>4500.0</v>
      </c>
      <c r="P18" s="7">
        <f t="shared" si="1"/>
        <v>54000</v>
      </c>
      <c r="Q18" s="8"/>
    </row>
    <row r="19">
      <c r="A19" s="5" t="s">
        <v>47</v>
      </c>
      <c r="B19" s="5" t="s">
        <v>51</v>
      </c>
      <c r="C19" s="5" t="s">
        <v>37</v>
      </c>
      <c r="D19" s="6">
        <v>1500.0</v>
      </c>
      <c r="E19" s="6">
        <v>1500.0</v>
      </c>
      <c r="F19" s="6">
        <v>1500.0</v>
      </c>
      <c r="G19" s="6">
        <v>1500.0</v>
      </c>
      <c r="H19" s="6">
        <v>1500.0</v>
      </c>
      <c r="I19" s="6">
        <v>1500.0</v>
      </c>
      <c r="J19" s="6">
        <v>1500.0</v>
      </c>
      <c r="K19" s="6">
        <v>1500.0</v>
      </c>
      <c r="L19" s="6">
        <v>1500.0</v>
      </c>
      <c r="M19" s="6">
        <v>1500.0</v>
      </c>
      <c r="N19" s="6">
        <v>1500.0</v>
      </c>
      <c r="O19" s="6">
        <v>1500.0</v>
      </c>
      <c r="P19" s="7">
        <f t="shared" si="1"/>
        <v>18000</v>
      </c>
      <c r="Q19" s="8"/>
    </row>
    <row r="20">
      <c r="A20" s="5" t="s">
        <v>53</v>
      </c>
      <c r="B20" s="5" t="s">
        <v>56</v>
      </c>
      <c r="C20" s="5" t="s">
        <v>37</v>
      </c>
      <c r="D20" s="6">
        <v>1500.0</v>
      </c>
      <c r="E20" s="6">
        <v>1500.0</v>
      </c>
      <c r="F20" s="6">
        <v>1500.0</v>
      </c>
      <c r="G20" s="6">
        <v>1500.0</v>
      </c>
      <c r="H20" s="6">
        <v>1500.0</v>
      </c>
      <c r="I20" s="6">
        <v>1500.0</v>
      </c>
      <c r="J20" s="6">
        <v>1500.0</v>
      </c>
      <c r="K20" s="6">
        <v>1500.0</v>
      </c>
      <c r="L20" s="6">
        <v>1500.0</v>
      </c>
      <c r="M20" s="6">
        <v>1500.0</v>
      </c>
      <c r="N20" s="6">
        <v>1500.0</v>
      </c>
      <c r="O20" s="6">
        <v>1500.0</v>
      </c>
      <c r="P20" s="7">
        <f t="shared" si="1"/>
        <v>18000</v>
      </c>
      <c r="Q20" s="8"/>
    </row>
    <row r="21">
      <c r="A21" s="5" t="s">
        <v>53</v>
      </c>
      <c r="B21" s="5" t="s">
        <v>55</v>
      </c>
      <c r="C21" s="5" t="s">
        <v>37</v>
      </c>
      <c r="D21" s="6">
        <v>9000.0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7">
        <f t="shared" si="1"/>
        <v>9000</v>
      </c>
      <c r="Q21" s="11" t="s">
        <v>63</v>
      </c>
    </row>
    <row r="22">
      <c r="A22" s="5" t="s">
        <v>53</v>
      </c>
      <c r="B22" s="5" t="s">
        <v>64</v>
      </c>
      <c r="C22" s="5" t="s">
        <v>37</v>
      </c>
      <c r="D22" s="6">
        <v>400.0</v>
      </c>
      <c r="E22" s="6">
        <v>400.0</v>
      </c>
      <c r="F22" s="6">
        <v>400.0</v>
      </c>
      <c r="G22" s="6">
        <v>400.0</v>
      </c>
      <c r="H22" s="6">
        <v>400.0</v>
      </c>
      <c r="I22" s="6">
        <v>400.0</v>
      </c>
      <c r="J22" s="6">
        <v>400.0</v>
      </c>
      <c r="K22" s="6">
        <v>400.0</v>
      </c>
      <c r="L22" s="6">
        <v>400.0</v>
      </c>
      <c r="M22" s="6">
        <v>400.0</v>
      </c>
      <c r="N22" s="6">
        <v>400.0</v>
      </c>
      <c r="O22" s="6">
        <v>400.0</v>
      </c>
      <c r="P22" s="7">
        <f t="shared" si="1"/>
        <v>4800</v>
      </c>
      <c r="Q22" s="8"/>
    </row>
    <row r="23">
      <c r="A23" s="5" t="s">
        <v>57</v>
      </c>
      <c r="B23" s="5" t="s">
        <v>67</v>
      </c>
      <c r="C23" s="5" t="s">
        <v>37</v>
      </c>
      <c r="D23" s="6">
        <v>1200.0</v>
      </c>
      <c r="E23" s="6">
        <v>1200.0</v>
      </c>
      <c r="F23" s="6">
        <v>1200.0</v>
      </c>
      <c r="G23" s="6">
        <v>1200.0</v>
      </c>
      <c r="H23" s="6">
        <v>1200.0</v>
      </c>
      <c r="I23" s="6">
        <v>1200.0</v>
      </c>
      <c r="J23" s="6">
        <v>1200.0</v>
      </c>
      <c r="K23" s="6">
        <v>1200.0</v>
      </c>
      <c r="L23" s="6">
        <v>1200.0</v>
      </c>
      <c r="M23" s="6">
        <v>1200.0</v>
      </c>
      <c r="N23" s="6">
        <v>1200.0</v>
      </c>
      <c r="O23" s="6">
        <v>1200.0</v>
      </c>
      <c r="P23" s="7">
        <f t="shared" si="1"/>
        <v>14400</v>
      </c>
      <c r="Q23" s="8"/>
    </row>
    <row r="24">
      <c r="A24" s="5" t="s">
        <v>57</v>
      </c>
      <c r="B24" s="5" t="s">
        <v>68</v>
      </c>
      <c r="C24" s="5" t="s">
        <v>37</v>
      </c>
      <c r="D24" s="6">
        <v>300.0</v>
      </c>
      <c r="E24" s="6">
        <v>300.0</v>
      </c>
      <c r="F24" s="6">
        <v>300.0</v>
      </c>
      <c r="G24" s="6">
        <v>300.0</v>
      </c>
      <c r="H24" s="6">
        <v>300.0</v>
      </c>
      <c r="I24" s="6">
        <v>300.0</v>
      </c>
      <c r="J24" s="6">
        <v>300.0</v>
      </c>
      <c r="K24" s="6">
        <v>300.0</v>
      </c>
      <c r="L24" s="6">
        <v>300.0</v>
      </c>
      <c r="M24" s="6">
        <v>300.0</v>
      </c>
      <c r="N24" s="6">
        <v>300.0</v>
      </c>
      <c r="O24" s="6">
        <v>300.0</v>
      </c>
      <c r="P24" s="7">
        <f t="shared" si="1"/>
        <v>3600</v>
      </c>
      <c r="Q24" s="8"/>
    </row>
    <row r="25">
      <c r="A25" s="5" t="s">
        <v>59</v>
      </c>
      <c r="B25" s="5" t="s">
        <v>70</v>
      </c>
      <c r="C25" s="5" t="s">
        <v>37</v>
      </c>
      <c r="D25" s="6">
        <v>2500.0</v>
      </c>
      <c r="E25" s="6">
        <v>2500.0</v>
      </c>
      <c r="F25" s="6">
        <v>2500.0</v>
      </c>
      <c r="G25" s="6">
        <v>2500.0</v>
      </c>
      <c r="H25" s="6">
        <v>2500.0</v>
      </c>
      <c r="I25" s="6">
        <v>2500.0</v>
      </c>
      <c r="J25" s="6">
        <v>2500.0</v>
      </c>
      <c r="K25" s="6">
        <v>2500.0</v>
      </c>
      <c r="L25" s="6">
        <v>2500.0</v>
      </c>
      <c r="M25" s="6">
        <v>2500.0</v>
      </c>
      <c r="N25" s="6">
        <v>2500.0</v>
      </c>
      <c r="O25" s="6">
        <v>2500.0</v>
      </c>
      <c r="P25" s="7">
        <f t="shared" si="1"/>
        <v>30000</v>
      </c>
      <c r="Q25" s="8"/>
    </row>
    <row r="26">
      <c r="A26" s="5" t="s">
        <v>61</v>
      </c>
      <c r="B26" s="5" t="s">
        <v>73</v>
      </c>
      <c r="C26" s="5" t="s">
        <v>37</v>
      </c>
      <c r="D26" s="6">
        <v>1200.0</v>
      </c>
      <c r="E26" s="6">
        <v>1200.0</v>
      </c>
      <c r="F26" s="6">
        <v>1200.0</v>
      </c>
      <c r="G26" s="6">
        <v>1200.0</v>
      </c>
      <c r="H26" s="6">
        <v>1200.0</v>
      </c>
      <c r="I26" s="6">
        <v>1200.0</v>
      </c>
      <c r="J26" s="10"/>
      <c r="K26" s="10"/>
      <c r="L26" s="10"/>
      <c r="M26" s="10"/>
      <c r="N26" s="10"/>
      <c r="O26" s="10"/>
      <c r="P26" s="7">
        <f t="shared" si="1"/>
        <v>7200</v>
      </c>
      <c r="Q26" s="11" t="s">
        <v>74</v>
      </c>
    </row>
    <row r="27">
      <c r="A27" s="5" t="s">
        <v>65</v>
      </c>
      <c r="B27" s="5" t="s">
        <v>66</v>
      </c>
      <c r="C27" s="5" t="s">
        <v>37</v>
      </c>
      <c r="D27" s="6">
        <v>2000.0</v>
      </c>
      <c r="E27" s="6">
        <v>2000.0</v>
      </c>
      <c r="F27" s="6">
        <v>2000.0</v>
      </c>
      <c r="G27" s="6">
        <v>2000.0</v>
      </c>
      <c r="H27" s="6">
        <v>2000.0</v>
      </c>
      <c r="I27" s="6">
        <v>2000.0</v>
      </c>
      <c r="J27" s="6">
        <v>2000.0</v>
      </c>
      <c r="K27" s="6">
        <v>2000.0</v>
      </c>
      <c r="L27" s="6">
        <v>2000.0</v>
      </c>
      <c r="M27" s="6">
        <v>2000.0</v>
      </c>
      <c r="N27" s="6">
        <v>2000.0</v>
      </c>
      <c r="O27" s="6">
        <v>2000.0</v>
      </c>
      <c r="P27" s="7">
        <f t="shared" si="1"/>
        <v>24000</v>
      </c>
      <c r="Q27" s="8"/>
    </row>
    <row r="28">
      <c r="A28" s="5" t="s">
        <v>65</v>
      </c>
      <c r="B28" s="5" t="s">
        <v>75</v>
      </c>
      <c r="C28" s="5" t="s">
        <v>37</v>
      </c>
      <c r="D28" s="6">
        <v>1500.0</v>
      </c>
      <c r="E28" s="6">
        <v>1500.0</v>
      </c>
      <c r="F28" s="6">
        <v>1500.0</v>
      </c>
      <c r="G28" s="6">
        <v>1500.0</v>
      </c>
      <c r="H28" s="6">
        <v>1500.0</v>
      </c>
      <c r="I28" s="6">
        <v>1500.0</v>
      </c>
      <c r="J28" s="6">
        <v>1500.0</v>
      </c>
      <c r="K28" s="6">
        <v>1500.0</v>
      </c>
      <c r="L28" s="6">
        <v>1500.0</v>
      </c>
      <c r="M28" s="6">
        <v>1500.0</v>
      </c>
      <c r="N28" s="6">
        <v>1500.0</v>
      </c>
      <c r="O28" s="6">
        <v>1500.0</v>
      </c>
      <c r="P28" s="7">
        <f t="shared" si="1"/>
        <v>18000</v>
      </c>
      <c r="Q28" s="8"/>
    </row>
    <row r="29">
      <c r="A29" s="5" t="s">
        <v>72</v>
      </c>
      <c r="C29" s="5" t="s">
        <v>37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7">
        <f t="shared" si="1"/>
        <v>0</v>
      </c>
      <c r="Q29" s="8"/>
    </row>
    <row r="30">
      <c r="A30" s="5" t="s">
        <v>72</v>
      </c>
      <c r="C30" s="5" t="s">
        <v>37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7">
        <f t="shared" si="1"/>
        <v>0</v>
      </c>
      <c r="Q30" s="8"/>
    </row>
    <row r="31">
      <c r="A31" s="5" t="s">
        <v>72</v>
      </c>
      <c r="C31" s="5" t="s">
        <v>37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7">
        <f t="shared" si="1"/>
        <v>0</v>
      </c>
      <c r="Q31" s="8"/>
    </row>
    <row r="32">
      <c r="C32" s="12"/>
      <c r="P32" s="7"/>
    </row>
    <row r="33">
      <c r="A33" s="13"/>
      <c r="B33" s="14" t="s">
        <v>76</v>
      </c>
      <c r="C33" s="15"/>
      <c r="D33" s="15">
        <f t="shared" ref="D33:P33" si="2">SUMIF($C$5:$C$32,"Ingreso",D$5:D$32)</f>
        <v>32000</v>
      </c>
      <c r="E33" s="15">
        <f t="shared" si="2"/>
        <v>32000</v>
      </c>
      <c r="F33" s="15">
        <f t="shared" si="2"/>
        <v>32000</v>
      </c>
      <c r="G33" s="15">
        <f t="shared" si="2"/>
        <v>32000</v>
      </c>
      <c r="H33" s="15">
        <f t="shared" si="2"/>
        <v>38000</v>
      </c>
      <c r="I33" s="15">
        <f t="shared" si="2"/>
        <v>32000</v>
      </c>
      <c r="J33" s="15">
        <f t="shared" si="2"/>
        <v>34700</v>
      </c>
      <c r="K33" s="15">
        <f t="shared" si="2"/>
        <v>32000</v>
      </c>
      <c r="L33" s="15">
        <f t="shared" si="2"/>
        <v>32000</v>
      </c>
      <c r="M33" s="15">
        <f t="shared" si="2"/>
        <v>32000</v>
      </c>
      <c r="N33" s="15">
        <f t="shared" si="2"/>
        <v>32000</v>
      </c>
      <c r="O33" s="15">
        <f t="shared" si="2"/>
        <v>48000</v>
      </c>
      <c r="P33" s="16">
        <f t="shared" si="2"/>
        <v>408700</v>
      </c>
      <c r="Q33" s="13"/>
    </row>
    <row r="34">
      <c r="B34" s="17" t="s">
        <v>77</v>
      </c>
      <c r="C34" s="18"/>
      <c r="D34" s="18">
        <f t="shared" ref="D34:P34" si="3">SUMIF($C$5:$C$32,"Gasto",D$5:D$32)</f>
        <v>37450</v>
      </c>
      <c r="E34" s="18">
        <f t="shared" si="3"/>
        <v>28900</v>
      </c>
      <c r="F34" s="18">
        <f t="shared" si="3"/>
        <v>28450</v>
      </c>
      <c r="G34" s="18">
        <f t="shared" si="3"/>
        <v>28900</v>
      </c>
      <c r="H34" s="18">
        <f t="shared" si="3"/>
        <v>28450</v>
      </c>
      <c r="I34" s="18">
        <f t="shared" si="3"/>
        <v>28900</v>
      </c>
      <c r="J34" s="18">
        <f t="shared" si="3"/>
        <v>27250</v>
      </c>
      <c r="K34" s="18">
        <f t="shared" si="3"/>
        <v>27700</v>
      </c>
      <c r="L34" s="18">
        <f t="shared" si="3"/>
        <v>27250</v>
      </c>
      <c r="M34" s="18">
        <f t="shared" si="3"/>
        <v>27700</v>
      </c>
      <c r="N34" s="18">
        <f t="shared" si="3"/>
        <v>27250</v>
      </c>
      <c r="O34" s="18">
        <f t="shared" si="3"/>
        <v>27700</v>
      </c>
      <c r="P34" s="7">
        <f t="shared" si="3"/>
        <v>345900</v>
      </c>
    </row>
    <row r="35">
      <c r="B35" s="17" t="s">
        <v>78</v>
      </c>
      <c r="C35" s="18"/>
      <c r="D35" s="18">
        <f t="shared" ref="D35:P35" si="4">D33-D34</f>
        <v>-5450</v>
      </c>
      <c r="E35" s="18">
        <f t="shared" si="4"/>
        <v>3100</v>
      </c>
      <c r="F35" s="18">
        <f t="shared" si="4"/>
        <v>3550</v>
      </c>
      <c r="G35" s="18">
        <f t="shared" si="4"/>
        <v>3100</v>
      </c>
      <c r="H35" s="18">
        <f t="shared" si="4"/>
        <v>9550</v>
      </c>
      <c r="I35" s="18">
        <f t="shared" si="4"/>
        <v>3100</v>
      </c>
      <c r="J35" s="18">
        <f t="shared" si="4"/>
        <v>7450</v>
      </c>
      <c r="K35" s="18">
        <f t="shared" si="4"/>
        <v>4300</v>
      </c>
      <c r="L35" s="18">
        <f t="shared" si="4"/>
        <v>4750</v>
      </c>
      <c r="M35" s="18">
        <f t="shared" si="4"/>
        <v>4300</v>
      </c>
      <c r="N35" s="18">
        <f t="shared" si="4"/>
        <v>4750</v>
      </c>
      <c r="O35" s="18">
        <f t="shared" si="4"/>
        <v>20300</v>
      </c>
      <c r="P35" s="7">
        <f t="shared" si="4"/>
        <v>62800</v>
      </c>
    </row>
    <row r="36">
      <c r="B36" s="17" t="s">
        <v>79</v>
      </c>
      <c r="C36" s="18"/>
      <c r="D36" s="18">
        <f t="shared" ref="D36:O36" si="5">SUM($D$35:D35)</f>
        <v>-5450</v>
      </c>
      <c r="E36" s="18">
        <f t="shared" si="5"/>
        <v>-2350</v>
      </c>
      <c r="F36" s="18">
        <f t="shared" si="5"/>
        <v>1200</v>
      </c>
      <c r="G36" s="18">
        <f t="shared" si="5"/>
        <v>4300</v>
      </c>
      <c r="H36" s="18">
        <f t="shared" si="5"/>
        <v>13850</v>
      </c>
      <c r="I36" s="18">
        <f t="shared" si="5"/>
        <v>16950</v>
      </c>
      <c r="J36" s="18">
        <f t="shared" si="5"/>
        <v>24400</v>
      </c>
      <c r="K36" s="18">
        <f t="shared" si="5"/>
        <v>28700</v>
      </c>
      <c r="L36" s="18">
        <f t="shared" si="5"/>
        <v>33450</v>
      </c>
      <c r="M36" s="18">
        <f t="shared" si="5"/>
        <v>37750</v>
      </c>
      <c r="N36" s="18">
        <f t="shared" si="5"/>
        <v>42500</v>
      </c>
      <c r="O36" s="18">
        <f t="shared" si="5"/>
        <v>62800</v>
      </c>
      <c r="P36" s="7"/>
    </row>
  </sheetData>
  <conditionalFormatting sqref="A6:A32">
    <cfRule type="expression" dxfId="0" priority="1" stopIfTrue="1">
      <formula>$A6=$A5</formula>
    </cfRule>
  </conditionalFormatting>
  <dataValidations>
    <dataValidation type="list" allowBlank="1" showErrorMessage="1" sqref="C5:C32">
      <formula1>"Ingreso,Gasto"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2.63" defaultRowHeight="15.75"/>
  <cols>
    <col customWidth="1" min="1" max="1" width="16.38"/>
    <col customWidth="1" min="2" max="2" width="26.38"/>
    <col customWidth="1" min="3" max="3" width="10.75"/>
    <col customWidth="1" min="4" max="15" width="9.13"/>
    <col customWidth="1" min="16" max="16" width="11.38"/>
    <col customWidth="1" min="17" max="17" width="30.13"/>
  </cols>
  <sheetData>
    <row r="1">
      <c r="A1" s="1" t="s">
        <v>1</v>
      </c>
    </row>
    <row r="2">
      <c r="A2" s="2" t="s">
        <v>2</v>
      </c>
    </row>
    <row r="4">
      <c r="A4" s="3" t="s">
        <v>3</v>
      </c>
      <c r="B4" s="3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3" t="s">
        <v>19</v>
      </c>
    </row>
    <row r="5">
      <c r="A5" s="5" t="s">
        <v>20</v>
      </c>
      <c r="B5" s="5" t="s">
        <v>21</v>
      </c>
      <c r="C5" s="5" t="s">
        <v>22</v>
      </c>
      <c r="D5" s="6">
        <v>6500.0</v>
      </c>
      <c r="E5" s="6">
        <v>6500.0</v>
      </c>
      <c r="F5" s="6">
        <v>6500.0</v>
      </c>
      <c r="G5" s="6">
        <v>6500.0</v>
      </c>
      <c r="H5" s="6">
        <v>6500.0</v>
      </c>
      <c r="I5" s="6">
        <v>6500.0</v>
      </c>
      <c r="J5" s="6">
        <v>6500.0</v>
      </c>
      <c r="K5" s="6">
        <v>6500.0</v>
      </c>
      <c r="L5" s="6">
        <v>6500.0</v>
      </c>
      <c r="M5" s="6">
        <v>6500.0</v>
      </c>
      <c r="N5" s="6">
        <v>6500.0</v>
      </c>
      <c r="O5" s="6">
        <v>6500.0</v>
      </c>
      <c r="P5" s="7">
        <f t="shared" ref="P5:P26" si="1">SUM(D5:O5)</f>
        <v>78000</v>
      </c>
      <c r="Q5" s="8"/>
    </row>
    <row r="6">
      <c r="A6" s="5" t="s">
        <v>20</v>
      </c>
      <c r="B6" s="5" t="s">
        <v>26</v>
      </c>
      <c r="C6" s="5" t="s">
        <v>22</v>
      </c>
      <c r="D6" s="10"/>
      <c r="E6" s="10"/>
      <c r="F6" s="10"/>
      <c r="G6" s="6">
        <v>900.0</v>
      </c>
      <c r="H6" s="10"/>
      <c r="I6" s="10"/>
      <c r="J6" s="10"/>
      <c r="K6" s="10"/>
      <c r="L6" s="10"/>
      <c r="M6" s="10"/>
      <c r="N6" s="10"/>
      <c r="O6" s="10"/>
      <c r="P6" s="7">
        <f t="shared" si="1"/>
        <v>900</v>
      </c>
      <c r="Q6" s="8"/>
    </row>
    <row r="7">
      <c r="A7" s="5" t="s">
        <v>20</v>
      </c>
      <c r="B7" s="5" t="s">
        <v>33</v>
      </c>
      <c r="C7" s="5" t="s">
        <v>22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7">
        <f t="shared" si="1"/>
        <v>0</v>
      </c>
      <c r="Q7" s="8"/>
    </row>
    <row r="8">
      <c r="A8" s="5" t="s">
        <v>34</v>
      </c>
      <c r="B8" s="5" t="s">
        <v>35</v>
      </c>
      <c r="C8" s="5" t="s">
        <v>37</v>
      </c>
      <c r="D8" s="6">
        <v>1900.0</v>
      </c>
      <c r="E8" s="6">
        <v>1900.0</v>
      </c>
      <c r="F8" s="6">
        <v>1900.0</v>
      </c>
      <c r="G8" s="6">
        <v>1900.0</v>
      </c>
      <c r="H8" s="6">
        <v>1900.0</v>
      </c>
      <c r="I8" s="6">
        <v>1900.0</v>
      </c>
      <c r="J8" s="6">
        <v>1900.0</v>
      </c>
      <c r="K8" s="6">
        <v>1900.0</v>
      </c>
      <c r="L8" s="6">
        <v>1900.0</v>
      </c>
      <c r="M8" s="6">
        <v>1900.0</v>
      </c>
      <c r="N8" s="6">
        <v>1900.0</v>
      </c>
      <c r="O8" s="6">
        <v>1900.0</v>
      </c>
      <c r="P8" s="7">
        <f t="shared" si="1"/>
        <v>22800</v>
      </c>
      <c r="Q8" s="8"/>
    </row>
    <row r="9">
      <c r="A9" s="5" t="s">
        <v>34</v>
      </c>
      <c r="B9" s="5" t="s">
        <v>39</v>
      </c>
      <c r="C9" s="5" t="s">
        <v>37</v>
      </c>
      <c r="D9" s="6">
        <v>15.0</v>
      </c>
      <c r="E9" s="6">
        <v>15.0</v>
      </c>
      <c r="F9" s="6">
        <v>15.0</v>
      </c>
      <c r="G9" s="6">
        <v>15.0</v>
      </c>
      <c r="H9" s="6">
        <v>15.0</v>
      </c>
      <c r="I9" s="6">
        <v>15.0</v>
      </c>
      <c r="J9" s="6">
        <v>15.0</v>
      </c>
      <c r="K9" s="6">
        <v>15.0</v>
      </c>
      <c r="L9" s="6">
        <v>15.0</v>
      </c>
      <c r="M9" s="6">
        <v>15.0</v>
      </c>
      <c r="N9" s="6">
        <v>15.0</v>
      </c>
      <c r="O9" s="6">
        <v>15.0</v>
      </c>
      <c r="P9" s="7">
        <f t="shared" si="1"/>
        <v>180</v>
      </c>
      <c r="Q9" s="8"/>
    </row>
    <row r="10">
      <c r="A10" s="5" t="s">
        <v>41</v>
      </c>
      <c r="B10" s="5" t="s">
        <v>42</v>
      </c>
      <c r="C10" s="5" t="s">
        <v>37</v>
      </c>
      <c r="D10" s="6">
        <v>110.0</v>
      </c>
      <c r="E10" s="6">
        <v>110.0</v>
      </c>
      <c r="F10" s="6">
        <v>110.0</v>
      </c>
      <c r="G10" s="6">
        <v>110.0</v>
      </c>
      <c r="H10" s="6">
        <v>110.0</v>
      </c>
      <c r="I10" s="6">
        <v>110.0</v>
      </c>
      <c r="J10" s="6">
        <v>110.0</v>
      </c>
      <c r="K10" s="6">
        <v>110.0</v>
      </c>
      <c r="L10" s="6">
        <v>110.0</v>
      </c>
      <c r="M10" s="6">
        <v>110.0</v>
      </c>
      <c r="N10" s="6">
        <v>110.0</v>
      </c>
      <c r="O10" s="6">
        <v>110.0</v>
      </c>
      <c r="P10" s="7">
        <f t="shared" si="1"/>
        <v>1320</v>
      </c>
      <c r="Q10" s="8"/>
    </row>
    <row r="11">
      <c r="A11" s="5" t="s">
        <v>41</v>
      </c>
      <c r="B11" s="5" t="s">
        <v>43</v>
      </c>
      <c r="C11" s="5" t="s">
        <v>37</v>
      </c>
      <c r="D11" s="6">
        <v>65.0</v>
      </c>
      <c r="E11" s="6">
        <v>65.0</v>
      </c>
      <c r="F11" s="6">
        <v>65.0</v>
      </c>
      <c r="G11" s="6">
        <v>65.0</v>
      </c>
      <c r="H11" s="6">
        <v>65.0</v>
      </c>
      <c r="I11" s="6">
        <v>65.0</v>
      </c>
      <c r="J11" s="6">
        <v>65.0</v>
      </c>
      <c r="K11" s="6">
        <v>65.0</v>
      </c>
      <c r="L11" s="6">
        <v>65.0</v>
      </c>
      <c r="M11" s="6">
        <v>65.0</v>
      </c>
      <c r="N11" s="6">
        <v>65.0</v>
      </c>
      <c r="O11" s="6">
        <v>65.0</v>
      </c>
      <c r="P11" s="7">
        <f t="shared" si="1"/>
        <v>780</v>
      </c>
      <c r="Q11" s="8"/>
    </row>
    <row r="12">
      <c r="A12" s="5" t="s">
        <v>41</v>
      </c>
      <c r="B12" s="5" t="s">
        <v>45</v>
      </c>
      <c r="C12" s="5" t="s">
        <v>37</v>
      </c>
      <c r="D12" s="6">
        <v>60.0</v>
      </c>
      <c r="E12" s="6">
        <v>60.0</v>
      </c>
      <c r="F12" s="6">
        <v>60.0</v>
      </c>
      <c r="G12" s="6">
        <v>60.0</v>
      </c>
      <c r="H12" s="6">
        <v>60.0</v>
      </c>
      <c r="I12" s="6">
        <v>60.0</v>
      </c>
      <c r="J12" s="6">
        <v>60.0</v>
      </c>
      <c r="K12" s="6">
        <v>60.0</v>
      </c>
      <c r="L12" s="6">
        <v>60.0</v>
      </c>
      <c r="M12" s="6">
        <v>60.0</v>
      </c>
      <c r="N12" s="6">
        <v>60.0</v>
      </c>
      <c r="O12" s="6">
        <v>60.0</v>
      </c>
      <c r="P12" s="7">
        <f t="shared" si="1"/>
        <v>720</v>
      </c>
      <c r="Q12" s="8"/>
    </row>
    <row r="13">
      <c r="A13" s="5" t="s">
        <v>41</v>
      </c>
      <c r="B13" s="5" t="s">
        <v>46</v>
      </c>
      <c r="C13" s="5" t="s">
        <v>37</v>
      </c>
      <c r="D13" s="6">
        <v>25.0</v>
      </c>
      <c r="E13" s="6">
        <v>25.0</v>
      </c>
      <c r="F13" s="6">
        <v>25.0</v>
      </c>
      <c r="G13" s="6">
        <v>25.0</v>
      </c>
      <c r="H13" s="6">
        <v>25.0</v>
      </c>
      <c r="I13" s="6">
        <v>25.0</v>
      </c>
      <c r="J13" s="6">
        <v>25.0</v>
      </c>
      <c r="K13" s="6">
        <v>25.0</v>
      </c>
      <c r="L13" s="6">
        <v>25.0</v>
      </c>
      <c r="M13" s="6">
        <v>25.0</v>
      </c>
      <c r="N13" s="6">
        <v>25.0</v>
      </c>
      <c r="O13" s="6">
        <v>25.0</v>
      </c>
      <c r="P13" s="7">
        <f t="shared" si="1"/>
        <v>300</v>
      </c>
      <c r="Q13" s="8"/>
    </row>
    <row r="14">
      <c r="A14" s="5" t="s">
        <v>47</v>
      </c>
      <c r="B14" s="5" t="s">
        <v>49</v>
      </c>
      <c r="C14" s="5" t="s">
        <v>37</v>
      </c>
      <c r="D14" s="6">
        <v>600.0</v>
      </c>
      <c r="E14" s="6">
        <v>600.0</v>
      </c>
      <c r="F14" s="6">
        <v>600.0</v>
      </c>
      <c r="G14" s="6">
        <v>600.0</v>
      </c>
      <c r="H14" s="6">
        <v>600.0</v>
      </c>
      <c r="I14" s="6">
        <v>600.0</v>
      </c>
      <c r="J14" s="6">
        <v>600.0</v>
      </c>
      <c r="K14" s="6">
        <v>600.0</v>
      </c>
      <c r="L14" s="6">
        <v>600.0</v>
      </c>
      <c r="M14" s="6">
        <v>600.0</v>
      </c>
      <c r="N14" s="6">
        <v>600.0</v>
      </c>
      <c r="O14" s="6">
        <v>600.0</v>
      </c>
      <c r="P14" s="7">
        <f t="shared" si="1"/>
        <v>7200</v>
      </c>
      <c r="Q14" s="8"/>
    </row>
    <row r="15">
      <c r="A15" s="5" t="s">
        <v>47</v>
      </c>
      <c r="B15" s="5" t="s">
        <v>51</v>
      </c>
      <c r="C15" s="5" t="s">
        <v>37</v>
      </c>
      <c r="D15" s="6">
        <v>250.0</v>
      </c>
      <c r="E15" s="6">
        <v>250.0</v>
      </c>
      <c r="F15" s="6">
        <v>250.0</v>
      </c>
      <c r="G15" s="6">
        <v>250.0</v>
      </c>
      <c r="H15" s="6">
        <v>250.0</v>
      </c>
      <c r="I15" s="6">
        <v>250.0</v>
      </c>
      <c r="J15" s="6">
        <v>250.0</v>
      </c>
      <c r="K15" s="6">
        <v>250.0</v>
      </c>
      <c r="L15" s="6">
        <v>250.0</v>
      </c>
      <c r="M15" s="6">
        <v>250.0</v>
      </c>
      <c r="N15" s="6">
        <v>250.0</v>
      </c>
      <c r="O15" s="6">
        <v>250.0</v>
      </c>
      <c r="P15" s="7">
        <f t="shared" si="1"/>
        <v>3000</v>
      </c>
      <c r="Q15" s="8"/>
    </row>
    <row r="16">
      <c r="A16" s="5" t="s">
        <v>53</v>
      </c>
      <c r="B16" s="5" t="s">
        <v>54</v>
      </c>
      <c r="C16" s="5" t="s">
        <v>37</v>
      </c>
      <c r="D16" s="6">
        <v>380.0</v>
      </c>
      <c r="E16" s="6">
        <v>380.0</v>
      </c>
      <c r="F16" s="6">
        <v>380.0</v>
      </c>
      <c r="G16" s="6">
        <v>380.0</v>
      </c>
      <c r="H16" s="6">
        <v>380.0</v>
      </c>
      <c r="I16" s="6">
        <v>380.0</v>
      </c>
      <c r="J16" s="6">
        <v>380.0</v>
      </c>
      <c r="K16" s="6">
        <v>380.0</v>
      </c>
      <c r="L16" s="6">
        <v>380.0</v>
      </c>
      <c r="M16" s="6">
        <v>380.0</v>
      </c>
      <c r="N16" s="6">
        <v>380.0</v>
      </c>
      <c r="O16" s="6">
        <v>380.0</v>
      </c>
      <c r="P16" s="7">
        <f t="shared" si="1"/>
        <v>4560</v>
      </c>
      <c r="Q16" s="8"/>
    </row>
    <row r="17">
      <c r="A17" s="5" t="s">
        <v>53</v>
      </c>
      <c r="B17" s="5" t="s">
        <v>55</v>
      </c>
      <c r="C17" s="5" t="s">
        <v>37</v>
      </c>
      <c r="D17" s="6">
        <v>140.0</v>
      </c>
      <c r="E17" s="6">
        <v>140.0</v>
      </c>
      <c r="F17" s="6">
        <v>140.0</v>
      </c>
      <c r="G17" s="6">
        <v>140.0</v>
      </c>
      <c r="H17" s="6">
        <v>140.0</v>
      </c>
      <c r="I17" s="6">
        <v>140.0</v>
      </c>
      <c r="J17" s="6">
        <v>140.0</v>
      </c>
      <c r="K17" s="6">
        <v>140.0</v>
      </c>
      <c r="L17" s="6">
        <v>140.0</v>
      </c>
      <c r="M17" s="6">
        <v>140.0</v>
      </c>
      <c r="N17" s="6">
        <v>140.0</v>
      </c>
      <c r="O17" s="6">
        <v>140.0</v>
      </c>
      <c r="P17" s="7">
        <f t="shared" si="1"/>
        <v>1680</v>
      </c>
      <c r="Q17" s="8"/>
    </row>
    <row r="18">
      <c r="A18" s="5" t="s">
        <v>53</v>
      </c>
      <c r="B18" s="5" t="s">
        <v>56</v>
      </c>
      <c r="C18" s="5" t="s">
        <v>37</v>
      </c>
      <c r="D18" s="6">
        <v>160.0</v>
      </c>
      <c r="E18" s="6">
        <v>160.0</v>
      </c>
      <c r="F18" s="6">
        <v>160.0</v>
      </c>
      <c r="G18" s="6">
        <v>160.0</v>
      </c>
      <c r="H18" s="6">
        <v>160.0</v>
      </c>
      <c r="I18" s="6">
        <v>160.0</v>
      </c>
      <c r="J18" s="6">
        <v>160.0</v>
      </c>
      <c r="K18" s="6">
        <v>160.0</v>
      </c>
      <c r="L18" s="6">
        <v>160.0</v>
      </c>
      <c r="M18" s="6">
        <v>160.0</v>
      </c>
      <c r="N18" s="6">
        <v>160.0</v>
      </c>
      <c r="O18" s="6">
        <v>160.0</v>
      </c>
      <c r="P18" s="7">
        <f t="shared" si="1"/>
        <v>1920</v>
      </c>
      <c r="Q18" s="8"/>
    </row>
    <row r="19">
      <c r="A19" s="5" t="s">
        <v>57</v>
      </c>
      <c r="B19" s="5" t="s">
        <v>58</v>
      </c>
      <c r="C19" s="5" t="s">
        <v>37</v>
      </c>
      <c r="D19" s="6">
        <v>220.0</v>
      </c>
      <c r="E19" s="6">
        <v>220.0</v>
      </c>
      <c r="F19" s="6">
        <v>220.0</v>
      </c>
      <c r="G19" s="6">
        <v>220.0</v>
      </c>
      <c r="H19" s="6">
        <v>220.0</v>
      </c>
      <c r="I19" s="6">
        <v>220.0</v>
      </c>
      <c r="J19" s="6">
        <v>220.0</v>
      </c>
      <c r="K19" s="6">
        <v>220.0</v>
      </c>
      <c r="L19" s="6">
        <v>220.0</v>
      </c>
      <c r="M19" s="6">
        <v>220.0</v>
      </c>
      <c r="N19" s="6">
        <v>220.0</v>
      </c>
      <c r="O19" s="6">
        <v>220.0</v>
      </c>
      <c r="P19" s="7">
        <f t="shared" si="1"/>
        <v>2640</v>
      </c>
      <c r="Q19" s="8"/>
    </row>
    <row r="20">
      <c r="A20" s="5" t="s">
        <v>59</v>
      </c>
      <c r="B20" s="5" t="s">
        <v>60</v>
      </c>
      <c r="C20" s="5" t="s">
        <v>37</v>
      </c>
      <c r="D20" s="6">
        <v>300.0</v>
      </c>
      <c r="E20" s="6">
        <v>300.0</v>
      </c>
      <c r="F20" s="6">
        <v>300.0</v>
      </c>
      <c r="G20" s="6">
        <v>300.0</v>
      </c>
      <c r="H20" s="6">
        <v>300.0</v>
      </c>
      <c r="I20" s="6">
        <v>300.0</v>
      </c>
      <c r="J20" s="6">
        <v>300.0</v>
      </c>
      <c r="K20" s="6">
        <v>300.0</v>
      </c>
      <c r="L20" s="6">
        <v>300.0</v>
      </c>
      <c r="M20" s="6">
        <v>300.0</v>
      </c>
      <c r="N20" s="6">
        <v>300.0</v>
      </c>
      <c r="O20" s="6">
        <v>300.0</v>
      </c>
      <c r="P20" s="7">
        <f t="shared" si="1"/>
        <v>3600</v>
      </c>
      <c r="Q20" s="8"/>
    </row>
    <row r="21">
      <c r="A21" s="5" t="s">
        <v>61</v>
      </c>
      <c r="B21" s="5" t="s">
        <v>62</v>
      </c>
      <c r="C21" s="5" t="s">
        <v>37</v>
      </c>
      <c r="D21" s="6">
        <v>250.0</v>
      </c>
      <c r="E21" s="6">
        <v>250.0</v>
      </c>
      <c r="F21" s="6">
        <v>250.0</v>
      </c>
      <c r="G21" s="6">
        <v>250.0</v>
      </c>
      <c r="H21" s="6">
        <v>250.0</v>
      </c>
      <c r="I21" s="6">
        <v>250.0</v>
      </c>
      <c r="J21" s="6">
        <v>250.0</v>
      </c>
      <c r="K21" s="6">
        <v>250.0</v>
      </c>
      <c r="L21" s="6">
        <v>250.0</v>
      </c>
      <c r="M21" s="6">
        <v>250.0</v>
      </c>
      <c r="N21" s="6">
        <v>250.0</v>
      </c>
      <c r="O21" s="6">
        <v>250.0</v>
      </c>
      <c r="P21" s="7">
        <f t="shared" si="1"/>
        <v>3000</v>
      </c>
      <c r="Q21" s="8"/>
    </row>
    <row r="22">
      <c r="A22" s="5" t="s">
        <v>65</v>
      </c>
      <c r="B22" s="5" t="s">
        <v>66</v>
      </c>
      <c r="C22" s="5" t="s">
        <v>37</v>
      </c>
      <c r="D22" s="6">
        <v>400.0</v>
      </c>
      <c r="E22" s="6">
        <v>400.0</v>
      </c>
      <c r="F22" s="6">
        <v>400.0</v>
      </c>
      <c r="G22" s="6">
        <v>400.0</v>
      </c>
      <c r="H22" s="6">
        <v>400.0</v>
      </c>
      <c r="I22" s="6">
        <v>400.0</v>
      </c>
      <c r="J22" s="6">
        <v>400.0</v>
      </c>
      <c r="K22" s="6">
        <v>400.0</v>
      </c>
      <c r="L22" s="6">
        <v>400.0</v>
      </c>
      <c r="M22" s="6">
        <v>400.0</v>
      </c>
      <c r="N22" s="6">
        <v>400.0</v>
      </c>
      <c r="O22" s="6">
        <v>400.0</v>
      </c>
      <c r="P22" s="7">
        <f t="shared" si="1"/>
        <v>4800</v>
      </c>
      <c r="Q22" s="8"/>
    </row>
    <row r="23">
      <c r="A23" s="5" t="s">
        <v>65</v>
      </c>
      <c r="B23" s="5" t="s">
        <v>69</v>
      </c>
      <c r="C23" s="5" t="s">
        <v>37</v>
      </c>
      <c r="D23" s="10"/>
      <c r="E23" s="10"/>
      <c r="F23" s="10"/>
      <c r="G23" s="10"/>
      <c r="H23" s="10"/>
      <c r="I23" s="10"/>
      <c r="J23" s="10"/>
      <c r="K23" s="10"/>
      <c r="L23" s="10"/>
      <c r="M23" s="6">
        <v>1200.0</v>
      </c>
      <c r="N23" s="10"/>
      <c r="O23" s="10"/>
      <c r="P23" s="7">
        <f t="shared" si="1"/>
        <v>1200</v>
      </c>
      <c r="Q23" s="11" t="s">
        <v>71</v>
      </c>
    </row>
    <row r="24">
      <c r="A24" s="5" t="s">
        <v>72</v>
      </c>
      <c r="C24" s="5" t="s">
        <v>37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7">
        <f t="shared" si="1"/>
        <v>0</v>
      </c>
      <c r="Q24" s="8"/>
    </row>
    <row r="25">
      <c r="A25" s="5" t="s">
        <v>72</v>
      </c>
      <c r="C25" s="5" t="s">
        <v>37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7">
        <f t="shared" si="1"/>
        <v>0</v>
      </c>
      <c r="Q25" s="8"/>
    </row>
    <row r="26">
      <c r="A26" s="5" t="s">
        <v>72</v>
      </c>
      <c r="C26" s="5" t="s">
        <v>37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7">
        <f t="shared" si="1"/>
        <v>0</v>
      </c>
      <c r="Q26" s="8"/>
    </row>
    <row r="27">
      <c r="C27" s="12"/>
      <c r="P27" s="7"/>
    </row>
    <row r="28">
      <c r="A28" s="13"/>
      <c r="B28" s="14" t="s">
        <v>76</v>
      </c>
      <c r="C28" s="15"/>
      <c r="D28" s="15">
        <f t="shared" ref="D28:P28" si="2">SUMIF($C$5:$C$27,"Ingreso",D$5:D$27)</f>
        <v>6500</v>
      </c>
      <c r="E28" s="15">
        <f t="shared" si="2"/>
        <v>6500</v>
      </c>
      <c r="F28" s="15">
        <f t="shared" si="2"/>
        <v>6500</v>
      </c>
      <c r="G28" s="15">
        <f t="shared" si="2"/>
        <v>7400</v>
      </c>
      <c r="H28" s="15">
        <f t="shared" si="2"/>
        <v>6500</v>
      </c>
      <c r="I28" s="15">
        <f t="shared" si="2"/>
        <v>6500</v>
      </c>
      <c r="J28" s="15">
        <f t="shared" si="2"/>
        <v>6500</v>
      </c>
      <c r="K28" s="15">
        <f t="shared" si="2"/>
        <v>6500</v>
      </c>
      <c r="L28" s="15">
        <f t="shared" si="2"/>
        <v>6500</v>
      </c>
      <c r="M28" s="15">
        <f t="shared" si="2"/>
        <v>6500</v>
      </c>
      <c r="N28" s="15">
        <f t="shared" si="2"/>
        <v>6500</v>
      </c>
      <c r="O28" s="15">
        <f t="shared" si="2"/>
        <v>6500</v>
      </c>
      <c r="P28" s="16">
        <f t="shared" si="2"/>
        <v>78900</v>
      </c>
      <c r="Q28" s="13"/>
    </row>
    <row r="29">
      <c r="B29" s="17" t="s">
        <v>77</v>
      </c>
      <c r="C29" s="18"/>
      <c r="D29" s="18">
        <f t="shared" ref="D29:P29" si="3">SUMIF($C$5:$C$27,"Gasto",D$5:D$27)</f>
        <v>4875</v>
      </c>
      <c r="E29" s="18">
        <f t="shared" si="3"/>
        <v>4875</v>
      </c>
      <c r="F29" s="18">
        <f t="shared" si="3"/>
        <v>4875</v>
      </c>
      <c r="G29" s="18">
        <f t="shared" si="3"/>
        <v>4875</v>
      </c>
      <c r="H29" s="18">
        <f t="shared" si="3"/>
        <v>4875</v>
      </c>
      <c r="I29" s="18">
        <f t="shared" si="3"/>
        <v>4875</v>
      </c>
      <c r="J29" s="18">
        <f t="shared" si="3"/>
        <v>4875</v>
      </c>
      <c r="K29" s="18">
        <f t="shared" si="3"/>
        <v>4875</v>
      </c>
      <c r="L29" s="18">
        <f t="shared" si="3"/>
        <v>4875</v>
      </c>
      <c r="M29" s="18">
        <f t="shared" si="3"/>
        <v>6075</v>
      </c>
      <c r="N29" s="18">
        <f t="shared" si="3"/>
        <v>4875</v>
      </c>
      <c r="O29" s="18">
        <f t="shared" si="3"/>
        <v>4875</v>
      </c>
      <c r="P29" s="7">
        <f t="shared" si="3"/>
        <v>59700</v>
      </c>
    </row>
    <row r="30">
      <c r="B30" s="17" t="s">
        <v>78</v>
      </c>
      <c r="C30" s="18"/>
      <c r="D30" s="18">
        <f t="shared" ref="D30:P30" si="4">D28-D29</f>
        <v>1625</v>
      </c>
      <c r="E30" s="18">
        <f t="shared" si="4"/>
        <v>1625</v>
      </c>
      <c r="F30" s="18">
        <f t="shared" si="4"/>
        <v>1625</v>
      </c>
      <c r="G30" s="18">
        <f t="shared" si="4"/>
        <v>2525</v>
      </c>
      <c r="H30" s="18">
        <f t="shared" si="4"/>
        <v>1625</v>
      </c>
      <c r="I30" s="18">
        <f t="shared" si="4"/>
        <v>1625</v>
      </c>
      <c r="J30" s="18">
        <f t="shared" si="4"/>
        <v>1625</v>
      </c>
      <c r="K30" s="18">
        <f t="shared" si="4"/>
        <v>1625</v>
      </c>
      <c r="L30" s="18">
        <f t="shared" si="4"/>
        <v>1625</v>
      </c>
      <c r="M30" s="18">
        <f t="shared" si="4"/>
        <v>425</v>
      </c>
      <c r="N30" s="18">
        <f t="shared" si="4"/>
        <v>1625</v>
      </c>
      <c r="O30" s="18">
        <f t="shared" si="4"/>
        <v>1625</v>
      </c>
      <c r="P30" s="7">
        <f t="shared" si="4"/>
        <v>19200</v>
      </c>
    </row>
    <row r="31">
      <c r="B31" s="17" t="s">
        <v>79</v>
      </c>
      <c r="C31" s="18"/>
      <c r="D31" s="18">
        <f t="shared" ref="D31:O31" si="5">SUM($D$30:D30)</f>
        <v>1625</v>
      </c>
      <c r="E31" s="18">
        <f t="shared" si="5"/>
        <v>3250</v>
      </c>
      <c r="F31" s="18">
        <f t="shared" si="5"/>
        <v>4875</v>
      </c>
      <c r="G31" s="18">
        <f t="shared" si="5"/>
        <v>7400</v>
      </c>
      <c r="H31" s="18">
        <f t="shared" si="5"/>
        <v>9025</v>
      </c>
      <c r="I31" s="18">
        <f t="shared" si="5"/>
        <v>10650</v>
      </c>
      <c r="J31" s="18">
        <f t="shared" si="5"/>
        <v>12275</v>
      </c>
      <c r="K31" s="18">
        <f t="shared" si="5"/>
        <v>13900</v>
      </c>
      <c r="L31" s="18">
        <f t="shared" si="5"/>
        <v>15525</v>
      </c>
      <c r="M31" s="18">
        <f t="shared" si="5"/>
        <v>15950</v>
      </c>
      <c r="N31" s="18">
        <f t="shared" si="5"/>
        <v>17575</v>
      </c>
      <c r="O31" s="18">
        <f t="shared" si="5"/>
        <v>19200</v>
      </c>
      <c r="P31" s="7"/>
    </row>
  </sheetData>
  <conditionalFormatting sqref="A6:A27">
    <cfRule type="expression" dxfId="0" priority="1" stopIfTrue="1">
      <formula>$A6=$A5</formula>
    </cfRule>
  </conditionalFormatting>
  <dataValidations>
    <dataValidation type="list" allowBlank="1" showErrorMessage="1" sqref="C5:C27">
      <formula1>"Ingreso,Gasto"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2.63"/>
  </cols>
  <sheetData>
    <row r="1">
      <c r="A1" s="1" t="s">
        <v>23</v>
      </c>
    </row>
    <row r="3">
      <c r="A3" s="9" t="s">
        <v>24</v>
      </c>
    </row>
    <row r="4">
      <c r="A4" s="9" t="s">
        <v>27</v>
      </c>
    </row>
    <row r="5">
      <c r="A5" s="9" t="s">
        <v>28</v>
      </c>
    </row>
    <row r="6">
      <c r="A6" s="9" t="s">
        <v>29</v>
      </c>
    </row>
    <row r="7">
      <c r="A7" s="9" t="s">
        <v>30</v>
      </c>
    </row>
    <row r="8">
      <c r="A8" s="9" t="s">
        <v>31</v>
      </c>
    </row>
  </sheetData>
  <drawing r:id="rId1"/>
</worksheet>
</file>